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everton.gardezan\Downloads\"/>
    </mc:Choice>
  </mc:AlternateContent>
  <xr:revisionPtr revIDLastSave="0" documentId="13_ncr:1_{AEDE1343-1408-4285-AC28-AF3B641987F8}" xr6:coauthVersionLast="47" xr6:coauthVersionMax="47" xr10:uidLastSave="{00000000-0000-0000-0000-000000000000}"/>
  <bookViews>
    <workbookView xWindow="-108" yWindow="-108" windowWidth="23256" windowHeight="12456" xr2:uid="{00000000-000D-0000-FFFF-FFFF00000000}"/>
  </bookViews>
  <sheets>
    <sheet name="Capa" sheetId="12" r:id="rId1"/>
    <sheet name="BETTER BEEF®" sheetId="21" r:id="rId2"/>
    <sheet name="Sobre a Central" sheetId="13" r:id="rId3"/>
    <sheet name="Compromisso com a Sustentabilid" sheetId="22" r:id="rId4"/>
    <sheet name="MERCADO DE ATUAÇÃO" sheetId="23" r:id="rId5"/>
    <sheet name="BEM-ESTAR CONSUMIDOR" sheetId="24" r:id="rId6"/>
    <sheet name="NOSSA GENTE" sheetId="16" r:id="rId7"/>
    <sheet name="SAÚDE E SEGURANÇA OCUPACIONAL" sheetId="14" r:id="rId8"/>
    <sheet name="RESPOSNSABILIDADE SOCIAL" sheetId="17" r:id="rId9"/>
    <sheet name="ÉTICA &amp; INTEGRIDADE" sheetId="18" r:id="rId10"/>
    <sheet name="PECUÁRIA SUSTENTÁVEL" sheetId="20" r:id="rId11"/>
    <sheet name="BEM-ESTAR ANIMAL" sheetId="19" r:id="rId12"/>
    <sheet name="GESTÃO AMBIENTAL" sheetId="15"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6" l="1"/>
  <c r="E34" i="16"/>
  <c r="F40" i="16"/>
  <c r="F34" i="16"/>
  <c r="F5" i="16"/>
  <c r="F4" i="16"/>
  <c r="E4" i="16"/>
  <c r="F32" i="17"/>
  <c r="F31" i="17"/>
  <c r="F30" i="17"/>
  <c r="F28" i="17"/>
  <c r="F27" i="17"/>
  <c r="F25" i="17"/>
  <c r="F22" i="17"/>
  <c r="F21" i="17"/>
  <c r="F20" i="17"/>
  <c r="F18" i="17"/>
  <c r="F17" i="17"/>
  <c r="F12" i="17"/>
  <c r="F11" i="17"/>
  <c r="F8" i="17"/>
  <c r="E32" i="17"/>
  <c r="E31" i="17"/>
  <c r="E30" i="17"/>
  <c r="E29" i="17"/>
  <c r="E28" i="17"/>
  <c r="E27" i="17"/>
  <c r="E22" i="17"/>
  <c r="E21" i="17"/>
  <c r="E20" i="17"/>
  <c r="E19" i="17"/>
  <c r="E17" i="17"/>
  <c r="E11" i="17"/>
  <c r="E10" i="17"/>
  <c r="E8" i="17"/>
  <c r="F20" i="15"/>
  <c r="F19" i="15"/>
  <c r="H18" i="15"/>
  <c r="F18" i="15"/>
  <c r="E14" i="15"/>
  <c r="G12" i="15"/>
  <c r="E12" i="15"/>
  <c r="G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Meio Ambiente</author>
  </authors>
  <commentList>
    <comment ref="D9" authorId="0" shapeId="0" xr:uid="{5964B5CB-6E46-4FDA-A3B9-25D692DFDAF0}">
      <text>
        <r>
          <rPr>
            <b/>
            <sz val="9"/>
            <color indexed="81"/>
            <rFont val="Tahoma"/>
            <family val="2"/>
          </rPr>
          <t>Meio Ambiente:</t>
        </r>
        <r>
          <rPr>
            <sz val="9"/>
            <color indexed="81"/>
            <rFont val="Tahoma"/>
            <family val="2"/>
          </rPr>
          <t xml:space="preserve">
1.111.726,67 litros de Diesel S10 aditivado → 39.799,81 GJ
Cálculo utilizado:
Poder calorífico do diesel S10 ≈ 35,8 MJ/L
MJ totais = 1.111.726,67 × 35,8 = 39.799.814,79 MJ
Conversão MJ → GJ: dividir por 1.000
Resultado: 39.799,81 GJ</t>
        </r>
      </text>
    </comment>
    <comment ref="E9" authorId="0" shapeId="0" xr:uid="{79C72248-9C97-4A15-9EC7-9F0E74FFF8AD}">
      <text>
        <r>
          <rPr>
            <b/>
            <sz val="9"/>
            <color indexed="81"/>
            <rFont val="Tahoma"/>
            <family val="2"/>
          </rPr>
          <t>Meio Ambiente:</t>
        </r>
        <r>
          <rPr>
            <sz val="9"/>
            <color indexed="81"/>
            <rFont val="Tahoma"/>
            <family val="2"/>
          </rPr>
          <t xml:space="preserve">
Não contabilizado Gasolina</t>
        </r>
      </text>
    </comment>
    <comment ref="G9" authorId="0" shapeId="0" xr:uid="{712B6BE8-4FA2-45B1-84E7-FF6492CA77E6}">
      <text>
        <r>
          <rPr>
            <b/>
            <sz val="9"/>
            <color indexed="81"/>
            <rFont val="Tahoma"/>
            <family val="2"/>
          </rPr>
          <t>Meio Ambiente:</t>
        </r>
        <r>
          <rPr>
            <sz val="9"/>
            <color indexed="81"/>
            <rFont val="Tahoma"/>
            <family val="2"/>
          </rPr>
          <t xml:space="preserve">
fator padrão para Diesel S10 = 0,0386 GJ/L:
Cálculo: 1.718.515,02 L × 0,0386 GJ/L =</t>
        </r>
        <r>
          <rPr>
            <b/>
            <sz val="9"/>
            <color indexed="81"/>
            <rFont val="Tahoma"/>
            <family val="2"/>
          </rPr>
          <t xml:space="preserve"> 66.334,69 GJ</t>
        </r>
        <r>
          <rPr>
            <sz val="9"/>
            <color indexed="81"/>
            <rFont val="Tahoma"/>
            <family val="2"/>
          </rPr>
          <t xml:space="preserve">
</t>
        </r>
      </text>
    </comment>
    <comment ref="D10" authorId="0" shapeId="0" xr:uid="{0F80562F-63FB-4EC6-8C1D-A05BAA286587}">
      <text>
        <r>
          <rPr>
            <b/>
            <sz val="9"/>
            <color indexed="81"/>
            <rFont val="Tahoma"/>
            <family val="2"/>
          </rPr>
          <t>Meio Ambiente:</t>
        </r>
        <r>
          <rPr>
            <sz val="9"/>
            <color indexed="81"/>
            <rFont val="Tahoma"/>
            <family val="2"/>
          </rPr>
          <t xml:space="preserve">
GASOLINA
Dado:
Volume de gasolina: 87,89 litros
Fator de conversão adotado (padrão técnico):
Gasolina ≈ 32 MJ/L = 0,032 GJ/L
Cálculo: 87,89 × 0,032 = 2,81  GJ
87,89×0,032=2,81 GJ
✅ Resultado: 87,89 litros de gasolina =</t>
        </r>
        <r>
          <rPr>
            <b/>
            <sz val="9"/>
            <color indexed="81"/>
            <rFont val="Tahoma"/>
            <family val="2"/>
          </rPr>
          <t xml:space="preserve"> 2,81 GJ</t>
        </r>
      </text>
    </comment>
    <comment ref="G10" authorId="0" shapeId="0" xr:uid="{F297FF00-82CE-4642-BDF1-3D1DD9ABC761}">
      <text>
        <r>
          <rPr>
            <b/>
            <sz val="9"/>
            <color indexed="81"/>
            <rFont val="Tahoma"/>
            <family val="2"/>
          </rPr>
          <t>Meio Ambiente:</t>
        </r>
        <r>
          <rPr>
            <sz val="9"/>
            <color indexed="81"/>
            <rFont val="Tahoma"/>
            <family val="2"/>
          </rPr>
          <t xml:space="preserve">
Cálculo: 2.258,20 × 0,032 = 72,26 GJ
</t>
        </r>
      </text>
    </comment>
    <comment ref="D11" authorId="0" shapeId="0" xr:uid="{140A5F86-B207-4003-BF76-7BD11C80BF14}">
      <text>
        <r>
          <rPr>
            <b/>
            <sz val="9"/>
            <color indexed="81"/>
            <rFont val="Tahoma"/>
            <family val="2"/>
          </rPr>
          <t xml:space="preserve">Meio Ambiente: </t>
        </r>
        <r>
          <rPr>
            <sz val="9"/>
            <color indexed="81"/>
            <rFont val="Tahoma"/>
            <family val="2"/>
          </rPr>
          <t>PCI típico da gasolina (ANP / IPCC): 31,7 MJ/L</t>
        </r>
        <r>
          <rPr>
            <b/>
            <sz val="9"/>
            <color indexed="81"/>
            <rFont val="Tahoma"/>
            <family val="2"/>
          </rPr>
          <t xml:space="preserve">
</t>
        </r>
        <r>
          <rPr>
            <sz val="9"/>
            <color indexed="81"/>
            <rFont val="Tahoma"/>
            <family val="2"/>
          </rPr>
          <t xml:space="preserve">
55.389,21 litros de gasolina ≈ </t>
        </r>
        <r>
          <rPr>
            <b/>
            <sz val="9"/>
            <color indexed="81"/>
            <rFont val="Tahoma"/>
            <family val="2"/>
          </rPr>
          <t>1.756,8 GJ</t>
        </r>
      </text>
    </comment>
    <comment ref="G11" authorId="0" shapeId="0" xr:uid="{0B97EDDF-ED07-46F3-A9C8-4082A68D602A}">
      <text>
        <r>
          <rPr>
            <b/>
            <sz val="9"/>
            <color indexed="81"/>
            <rFont val="Tahoma"/>
            <family val="2"/>
          </rPr>
          <t>Meio Ambiente:</t>
        </r>
        <r>
          <rPr>
            <sz val="9"/>
            <color indexed="81"/>
            <rFont val="Tahoma"/>
            <family val="2"/>
          </rPr>
          <t xml:space="preserve">
Poder calorífico do etanol anidro 23,4 MJ/L = 0,0234 GJ/L
Cálculo: 71.441,15 L × 0.0234 GJ/L = </t>
        </r>
        <r>
          <rPr>
            <b/>
            <sz val="9"/>
            <color indexed="81"/>
            <rFont val="Tahoma"/>
            <family val="2"/>
          </rPr>
          <t>1.671,72 GJ</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<sst xmlns="http://schemas.openxmlformats.org/spreadsheetml/2006/main" count="423" uniqueCount="259">
  <si>
    <t>Total de horas de capacitação realizadas em Saúde e Segurança  do Trabalho.</t>
  </si>
  <si>
    <t>Quantidade de inspeções (checklists, auditorias, rondas) feitas nas áreas operacionais.</t>
  </si>
  <si>
    <t>Número de ações corretivas/conformidades implementadas após auditorias ou inspeções</t>
  </si>
  <si>
    <t xml:space="preserve">Percentual de acidentes que resultaram em afastamento sobre o total de acidentes. IAA = (Número de Acidentes com Afastamento / Número Total de Empregados) x 100 </t>
  </si>
  <si>
    <t>Mede o número de acidentes com afastamento por
 milhão de horas- homens trabalhadas. TF = (Número de acidentes / Horas Homem Trabalhadas) x 1.000.000</t>
  </si>
  <si>
    <t xml:space="preserve">Total de casos de doenças profissionais </t>
  </si>
  <si>
    <t>GRI 403-9 e 
GRI 13.19.11</t>
  </si>
  <si>
    <t>Acidentes com fatalidade</t>
  </si>
  <si>
    <t xml:space="preserve">Índice de acidentes com fatalidade </t>
  </si>
  <si>
    <t xml:space="preserve">Acidentes com consequências graves </t>
  </si>
  <si>
    <t xml:space="preserve">Acidentes com comunicação obrigatória </t>
  </si>
  <si>
    <t xml:space="preserve">Índice de acidentes com comunicação obrigatória </t>
  </si>
  <si>
    <t>PR 2030- 1  / ISO IWA 48</t>
  </si>
  <si>
    <t>Percentual de uso correto de Equipamentos de Proteção Individual nas áreas avaliadas.</t>
  </si>
  <si>
    <t>Porcentagem de consumo de energia proveniente de energias renováveis ​​locais</t>
  </si>
  <si>
    <t>Consumo Total de Energia (Energia Elétrica + Combustíveis em GJ)</t>
  </si>
  <si>
    <t>Intensidade energética (GJ/tonelada de TPA - Tonelada Produzida Acabada)</t>
  </si>
  <si>
    <t>Consumo total de Energia por Fonte</t>
  </si>
  <si>
    <t>Combustíveis</t>
  </si>
  <si>
    <t>GRI 302-1</t>
  </si>
  <si>
    <t xml:space="preserve">Consumo de combustíveis não renováveis (GJ) </t>
  </si>
  <si>
    <t xml:space="preserve">Consumo de combustíveis renováveis (GJ) </t>
  </si>
  <si>
    <t>Consumo total de combustíveis (GJ)</t>
  </si>
  <si>
    <t>Água</t>
  </si>
  <si>
    <t>"GRI 302-1 e SASB FB-MP-130a.1</t>
  </si>
  <si>
    <t>"GRI 302-3 e SASB FB-MP-130a.1"</t>
  </si>
  <si>
    <t>GRI 303-3</t>
  </si>
  <si>
    <t>Captação de água  (m³) proveniente de fontes subterrânea</t>
  </si>
  <si>
    <t xml:space="preserve">Descarte total de água </t>
  </si>
  <si>
    <t>GRI 303-4</t>
  </si>
  <si>
    <t>Descarte de água (m³)</t>
  </si>
  <si>
    <t>Resíduos</t>
  </si>
  <si>
    <t>GRI 306-3</t>
  </si>
  <si>
    <t>Geração de resíduos (t)</t>
  </si>
  <si>
    <t>Resíduos perigosos (t)</t>
  </si>
  <si>
    <t>Resíduos não perigosos (t)</t>
  </si>
  <si>
    <t xml:space="preserve">GRI 306-4 </t>
  </si>
  <si>
    <t>GRI 306-5</t>
  </si>
  <si>
    <t>Materiais</t>
  </si>
  <si>
    <t xml:space="preserve">Valor Investido anual em ações ambientais de conscientização </t>
  </si>
  <si>
    <t>Quantidade de pessoas envolvidas (impactadas) pelas ações anuais</t>
  </si>
  <si>
    <t>GRI 2-7</t>
  </si>
  <si>
    <t xml:space="preserve">Total de Colaboradores </t>
  </si>
  <si>
    <t>GRI 2-8</t>
  </si>
  <si>
    <t>Total de Terceirizados*</t>
  </si>
  <si>
    <t>Por Gênero</t>
  </si>
  <si>
    <t>GRI 405-1</t>
  </si>
  <si>
    <t xml:space="preserve">Homens </t>
  </si>
  <si>
    <t xml:space="preserve">Mulheres </t>
  </si>
  <si>
    <t>Por tipo de contrato</t>
  </si>
  <si>
    <t xml:space="preserve">Contrato permanente </t>
  </si>
  <si>
    <t xml:space="preserve">Contrato temporário </t>
  </si>
  <si>
    <t xml:space="preserve">Sem garantia de carga horária </t>
  </si>
  <si>
    <t>Por tipo por categoria funcional</t>
  </si>
  <si>
    <t xml:space="preserve">Diretoria </t>
  </si>
  <si>
    <t xml:space="preserve">Gerência </t>
  </si>
  <si>
    <t xml:space="preserve">Coordenação </t>
  </si>
  <si>
    <t xml:space="preserve">Supervisão </t>
  </si>
  <si>
    <t xml:space="preserve">Administração </t>
  </si>
  <si>
    <t xml:space="preserve">Operacional </t>
  </si>
  <si>
    <t xml:space="preserve">Estagiários* </t>
  </si>
  <si>
    <t>Trainees*</t>
  </si>
  <si>
    <t>Aprendizes*</t>
  </si>
  <si>
    <t>Por tipo por categoria faixa funcional</t>
  </si>
  <si>
    <t xml:space="preserve">Abaixo de 30 anos </t>
  </si>
  <si>
    <t xml:space="preserve">Entre 30 e 50 anos </t>
  </si>
  <si>
    <t xml:space="preserve">Acima de 50 anos </t>
  </si>
  <si>
    <t>Negociação Acordo Coletivo</t>
  </si>
  <si>
    <t>GRI 2-30</t>
  </si>
  <si>
    <t>Total de colaboradores cobertos por negociação coletiva*</t>
  </si>
  <si>
    <t>Movimentações</t>
  </si>
  <si>
    <t>GRI 401-1</t>
  </si>
  <si>
    <t>Total de contratações*</t>
  </si>
  <si>
    <t>Total de desligamentos (rotatividade)</t>
  </si>
  <si>
    <t>Diversidade nos órgãos de governança - por gênero e faixa etária</t>
  </si>
  <si>
    <t>Mulheres</t>
  </si>
  <si>
    <t>Licença Parental</t>
  </si>
  <si>
    <t>Casos de Discriminação</t>
  </si>
  <si>
    <t>GRI 406-1</t>
  </si>
  <si>
    <t>Número de casos de discriminação</t>
  </si>
  <si>
    <t>PcD</t>
  </si>
  <si>
    <t>GRI 405-2</t>
  </si>
  <si>
    <t xml:space="preserve">% de Colaboradores PcD na Gerência </t>
  </si>
  <si>
    <t>% de Colaboradores PcD na Coordenação</t>
  </si>
  <si>
    <t>% de Colaboradores PcD na Supervisão</t>
  </si>
  <si>
    <t>% de Colaboradores PcD no Administrativo</t>
  </si>
  <si>
    <t>% de Colaboradores PcD Operacional</t>
  </si>
  <si>
    <t xml:space="preserve">% de Colaboradores PcD Estagiários </t>
  </si>
  <si>
    <t>Taxa de Colaboradores por grupos minorizados</t>
  </si>
  <si>
    <t>% de Colaboradores PcD Trainees*</t>
  </si>
  <si>
    <t>% de Colaboradores PcD Aprendizes</t>
  </si>
  <si>
    <t xml:space="preserve">% de Colaboradores Mulheres na Diretoria </t>
  </si>
  <si>
    <t xml:space="preserve">% de Colaboradores Mulheres na Gerência </t>
  </si>
  <si>
    <t>% de Colaboradores Mulheres na Coordenação</t>
  </si>
  <si>
    <t>% de Colaboradores Mulheres na Supervisão</t>
  </si>
  <si>
    <t>% de Colaboradores Mulheres Administrativo</t>
  </si>
  <si>
    <t>% de Colaboradores Mulheres Operacional</t>
  </si>
  <si>
    <t>% de Colaboradores Mulheres Estagiárias</t>
  </si>
  <si>
    <t>% de Colaboradores Mulheres Trainees*</t>
  </si>
  <si>
    <t>% de Colaboradores Mulheres Aprendizes</t>
  </si>
  <si>
    <t>Geração 50+</t>
  </si>
  <si>
    <t xml:space="preserve">% de Colaboradores 50+ na Diretoria </t>
  </si>
  <si>
    <t xml:space="preserve">% de Colaboradores 50+ na Gerência </t>
  </si>
  <si>
    <t>% de Colaboradores 50+ na Coordenação</t>
  </si>
  <si>
    <t>% de Colaboradores 50+ na Supervisão</t>
  </si>
  <si>
    <t>% de Colaboradores 50+ Administrativo</t>
  </si>
  <si>
    <t>% de Colaboradores 50+ Operacional</t>
  </si>
  <si>
    <t>% de Colaboradores 50+ Estagiários</t>
  </si>
  <si>
    <t>% de Colaboradores 50+ Aprendizes</t>
  </si>
  <si>
    <t>GRI 401-3</t>
  </si>
  <si>
    <t>Investimento Social</t>
  </si>
  <si>
    <t>Total de Investimento Social (R$)</t>
  </si>
  <si>
    <t>GRI 203-1 e GRI 13.22.4</t>
  </si>
  <si>
    <t>GRI 2-26</t>
  </si>
  <si>
    <t xml:space="preserve">Denuncia recebidas do público interno </t>
  </si>
  <si>
    <t xml:space="preserve">Denuncia recebidas do público externo </t>
  </si>
  <si>
    <t>Classificação de relatos recebidos nos canais de comunicação</t>
  </si>
  <si>
    <t xml:space="preserve">Comportamento Inadequado </t>
  </si>
  <si>
    <t xml:space="preserve">Discriminação ou Assédio </t>
  </si>
  <si>
    <t>Conflito de Interesses</t>
  </si>
  <si>
    <t>Socioambiental</t>
  </si>
  <si>
    <t>Fraude/Roubo/Corrupção</t>
  </si>
  <si>
    <t xml:space="preserve">Outros </t>
  </si>
  <si>
    <t>Total de relatos não qualificados</t>
  </si>
  <si>
    <t>Operações avaliadas quanto a riscos relacionados a corrupção</t>
  </si>
  <si>
    <t>GRI 205-1</t>
  </si>
  <si>
    <t>% de operações avaliadas quanto a riscos relacionados à corrupção</t>
  </si>
  <si>
    <t>GRI 205-2</t>
  </si>
  <si>
    <t>Indicadores Globais de monitoramento do bem estar animal na indústria</t>
  </si>
  <si>
    <t>Bovinos</t>
  </si>
  <si>
    <t>% De animais insensibilizados</t>
  </si>
  <si>
    <t>% Eficácia de atordoamento ao primeiro disparo</t>
  </si>
  <si>
    <t>% Animais mal insensibilizados na área de vômito</t>
  </si>
  <si>
    <t>% Escorregões durante manejo de desembarque e condução por corredores</t>
  </si>
  <si>
    <t>% Quedas durante manejo de desembarque e condução por corredores</t>
  </si>
  <si>
    <t>% Vocalização dos animais durante manejo de condução por corredores, seringa e box de atordoamento</t>
  </si>
  <si>
    <t>% De lotes com mistura de categoria</t>
  </si>
  <si>
    <t>% De animais separados devido comportamentos agonísticos nos currais da indústria</t>
  </si>
  <si>
    <t>% De animais separados devido comportamentos de sodomia na indústria</t>
  </si>
  <si>
    <t>% Uso do bastão elétrico para condução dos animais</t>
  </si>
  <si>
    <t>% Uso do bastão elétrico no desembarque dos animais</t>
  </si>
  <si>
    <t>% de animais identificados em más condições de saúde</t>
  </si>
  <si>
    <t>% de animais sem acesso a água por mais de 30 min</t>
  </si>
  <si>
    <t>% Carcaças com hematomas</t>
  </si>
  <si>
    <t>N° de colaboradores treinados em bem-estar-animal - Indústria</t>
  </si>
  <si>
    <t>N° de treinamentos de BEA - Indústria</t>
  </si>
  <si>
    <t>N° de horas de treinamento - Indústria</t>
  </si>
  <si>
    <t>% de mortalidade indústria</t>
  </si>
  <si>
    <t>% de abate de emergências</t>
  </si>
  <si>
    <t>% DOA ("Dead on Arrival")</t>
  </si>
  <si>
    <t>% de animais com sombreamento/aspersores no frigorífico para controle de temperatura</t>
  </si>
  <si>
    <t>% de animais sob magreza extrema</t>
  </si>
  <si>
    <t>Investimento em bem-estar animal ($)</t>
  </si>
  <si>
    <t>Indicadores Globais de monitoramento do bem estar animal na  transporte</t>
  </si>
  <si>
    <t>Tempo médio de transporte (em horas)</t>
  </si>
  <si>
    <t>% animais transportados em viagens com duração de até 8 horas</t>
  </si>
  <si>
    <t>Raio médio de distância de transporte (km)</t>
  </si>
  <si>
    <t>N° de terceiros treinados em BEA - Transporte</t>
  </si>
  <si>
    <t>N° de treinamento - Transporte</t>
  </si>
  <si>
    <t>N° de horas de treinamento - Transporte</t>
  </si>
  <si>
    <t>Indicadores Globais de monitoramento do bem estar animal na  fazenda</t>
  </si>
  <si>
    <t>% de animais confinados</t>
  </si>
  <si>
    <t>% de animais semiconfinados</t>
  </si>
  <si>
    <t>% de animais confinados a pasto</t>
  </si>
  <si>
    <t>% de animais a pasto</t>
  </si>
  <si>
    <t>% de animais castrados</t>
  </si>
  <si>
    <t>N° de terceiros treinados em BEA - Fazenda</t>
  </si>
  <si>
    <t>N° de treinamentos de BEA - Fazenda</t>
  </si>
  <si>
    <t>Nº de horas de treinamento - Fazenda</t>
  </si>
  <si>
    <t xml:space="preserve">Total de colaboradores treinados </t>
  </si>
  <si>
    <t xml:space="preserve">Total de terceiros treinados </t>
  </si>
  <si>
    <t>Total de pessoas treinadas (colaboradores + terceiros)</t>
  </si>
  <si>
    <t>Horas de treinamento (colaboradores + terceiros)</t>
  </si>
  <si>
    <t>Auditoria em Bem Estar animal (global)</t>
  </si>
  <si>
    <t xml:space="preserve">% De conformidade em auditoria de BEA de segunda parte </t>
  </si>
  <si>
    <t>% De conformidade em auditoria de BEA de terceira parte</t>
  </si>
  <si>
    <t xml:space="preserve">Produção certificada em padrões externos de bem-estar animal </t>
  </si>
  <si>
    <t>FB-MP-410a.3</t>
  </si>
  <si>
    <t>Percentual de produção certificada em padrões externos de bem-estar animal*</t>
  </si>
  <si>
    <t>GRI 308-1, GRI 414-1 e GRI 13.23.3</t>
  </si>
  <si>
    <t>% Fornecedores diretos de gado monitorados com base em critérios sociambientais</t>
  </si>
  <si>
    <t>Monitoramento Sociambiental</t>
  </si>
  <si>
    <t>% Atendimento as auditorias do monitoramento socioambiental</t>
  </si>
  <si>
    <t>MF</t>
  </si>
  <si>
    <t>Animais comprados por biomas (%)</t>
  </si>
  <si>
    <t>Indicador de Desempenho - Cabeças Abatidas</t>
  </si>
  <si>
    <t>Percentual de cabeças de gado abatidas Rastreados e Monitorados até os Fornecedores Diretos*</t>
  </si>
  <si>
    <t>Percentual de cabeças de gado abatidas Rastreados e Monitorados até os fornecedores Indiretos*</t>
  </si>
  <si>
    <t xml:space="preserve">Percentual de cabeças de gado abatidas em cumprimento integral com o compromisso, cobrindo Fornecedores Diretos e Indiretos </t>
  </si>
  <si>
    <t xml:space="preserve">GRI 308-2 e GRI 414-2 </t>
  </si>
  <si>
    <t>Normativo SARB 026/2023</t>
  </si>
  <si>
    <t>Investimento em treinamento de bem-estar animal ($)</t>
  </si>
  <si>
    <t xml:space="preserve">Denúncias recebidas </t>
  </si>
  <si>
    <t xml:space="preserve">Taxa de retorno após licença paternidade para homens </t>
  </si>
  <si>
    <t xml:space="preserve">Taxa de retorno após licença paternidade para mulheres </t>
  </si>
  <si>
    <t xml:space="preserve">Total de fazendas fornecedoras diretas monitoradas </t>
  </si>
  <si>
    <t>Treinamento em Bem Estar animal ( todas as áreas - global)</t>
  </si>
  <si>
    <t>-</t>
  </si>
  <si>
    <t>% de Colaboradores 50+ Trainees</t>
  </si>
  <si>
    <t>400KM</t>
  </si>
  <si>
    <t>GRI 403-10 e GRI 13.19.11</t>
  </si>
  <si>
    <t xml:space="preserve">Número de ações de conscientização ambientais  anual </t>
  </si>
  <si>
    <t>NOSSA GENTE</t>
  </si>
  <si>
    <t>RESPONSABILIDADE SOCIAL</t>
  </si>
  <si>
    <t>ÉTICA &amp; INTEGRIDADE</t>
  </si>
  <si>
    <t>BEM-ESTAR ANIMAL</t>
  </si>
  <si>
    <t>PECUÁRIA SUSTENTÁVEL</t>
  </si>
  <si>
    <r>
      <t>Homens</t>
    </r>
    <r>
      <rPr>
        <sz val="12"/>
        <color rgb="FF000000"/>
        <rFont val="Aptos Narrow"/>
        <family val="2"/>
        <scheme val="minor"/>
      </rPr>
      <t xml:space="preserve"> contratados </t>
    </r>
  </si>
  <si>
    <r>
      <t>Mulheres</t>
    </r>
    <r>
      <rPr>
        <sz val="12"/>
        <color rgb="FF000000"/>
        <rFont val="Aptos Narrow"/>
        <family val="2"/>
        <scheme val="minor"/>
      </rPr>
      <t xml:space="preserve"> contratadas </t>
    </r>
  </si>
  <si>
    <r>
      <t xml:space="preserve">Contratados </t>
    </r>
    <r>
      <rPr>
        <b/>
        <sz val="12"/>
        <color rgb="FF000000"/>
        <rFont val="Aptos Narrow"/>
        <family val="2"/>
        <scheme val="minor"/>
      </rPr>
      <t xml:space="preserve">abaixo de 30 anos </t>
    </r>
  </si>
  <si>
    <r>
      <t xml:space="preserve">Contratados </t>
    </r>
    <r>
      <rPr>
        <b/>
        <sz val="12"/>
        <color rgb="FF000000"/>
        <rFont val="Aptos Narrow"/>
        <family val="2"/>
        <scheme val="minor"/>
      </rPr>
      <t xml:space="preserve">entre 30 e 50 anos </t>
    </r>
  </si>
  <si>
    <r>
      <t xml:space="preserve">Contratados </t>
    </r>
    <r>
      <rPr>
        <b/>
        <sz val="12"/>
        <color rgb="FF000000"/>
        <rFont val="Aptos Narrow"/>
        <family val="2"/>
        <scheme val="minor"/>
      </rPr>
      <t xml:space="preserve">acima de 50 anos </t>
    </r>
  </si>
  <si>
    <r>
      <t>Homens</t>
    </r>
    <r>
      <rPr>
        <sz val="12"/>
        <color rgb="FF000000"/>
        <rFont val="Aptos Narrow"/>
        <family val="2"/>
        <scheme val="minor"/>
      </rPr>
      <t xml:space="preserve"> desligados </t>
    </r>
  </si>
  <si>
    <r>
      <t>Mulheres</t>
    </r>
    <r>
      <rPr>
        <sz val="12"/>
        <color rgb="FF000000"/>
        <rFont val="Aptos Narrow"/>
        <family val="2"/>
        <scheme val="minor"/>
      </rPr>
      <t xml:space="preserve"> desligadas </t>
    </r>
  </si>
  <si>
    <r>
      <t xml:space="preserve">Desligados </t>
    </r>
    <r>
      <rPr>
        <b/>
        <sz val="12"/>
        <color rgb="FF000000"/>
        <rFont val="Aptos Narrow"/>
        <family val="2"/>
        <scheme val="minor"/>
      </rPr>
      <t xml:space="preserve">abaixo de 30 anos </t>
    </r>
  </si>
  <si>
    <r>
      <t xml:space="preserve">Desligados </t>
    </r>
    <r>
      <rPr>
        <b/>
        <sz val="12"/>
        <color rgb="FF000000"/>
        <rFont val="Aptos Narrow"/>
        <family val="2"/>
        <scheme val="minor"/>
      </rPr>
      <t xml:space="preserve">entre 30 e 50 anos </t>
    </r>
  </si>
  <si>
    <r>
      <t>Desligados</t>
    </r>
    <r>
      <rPr>
        <b/>
        <sz val="12"/>
        <color rgb="FF000000"/>
        <rFont val="Aptos Narrow"/>
        <family val="2"/>
        <scheme val="minor"/>
      </rPr>
      <t xml:space="preserve"> acima de 50 anos </t>
    </r>
  </si>
  <si>
    <t>Better Group</t>
  </si>
  <si>
    <r>
      <t xml:space="preserve">% Colaboradores </t>
    </r>
    <r>
      <rPr>
        <b/>
        <sz val="12"/>
        <color rgb="FF000000"/>
        <rFont val="Aptos Narrow"/>
        <family val="2"/>
        <scheme val="minor"/>
      </rPr>
      <t>comunicados</t>
    </r>
    <r>
      <rPr>
        <sz val="12"/>
        <color rgb="FF000000"/>
        <rFont val="Aptos Narrow"/>
        <family val="2"/>
        <scheme val="minor"/>
      </rPr>
      <t xml:space="preserve"> em políticas de integridade</t>
    </r>
  </si>
  <si>
    <r>
      <t xml:space="preserve">% Colaboradores </t>
    </r>
    <r>
      <rPr>
        <b/>
        <sz val="12"/>
        <color rgb="FF000000"/>
        <rFont val="Aptos Narrow"/>
        <family val="2"/>
        <scheme val="minor"/>
      </rPr>
      <t>treinados</t>
    </r>
    <r>
      <rPr>
        <sz val="12"/>
        <color rgb="FF000000"/>
        <rFont val="Aptos Narrow"/>
        <family val="2"/>
        <scheme val="minor"/>
      </rPr>
      <t xml:space="preserve"> em políticas e procedimentos de combate à corrupção*</t>
    </r>
  </si>
  <si>
    <r>
      <t>Fornecedores de gado identificados com risco significativo de impactos socioambientais -</t>
    </r>
    <r>
      <rPr>
        <b/>
        <sz val="12"/>
        <color rgb="FF000000"/>
        <rFont val="Montserrat"/>
      </rPr>
      <t xml:space="preserve"> Total</t>
    </r>
  </si>
  <si>
    <t>GRI 2-6</t>
  </si>
  <si>
    <t>Unidades de abate e desossa bovinos</t>
  </si>
  <si>
    <t>Plantas de Industrializados</t>
  </si>
  <si>
    <t>Centros de Distribuição</t>
  </si>
  <si>
    <t>Escritórios Comerciais</t>
  </si>
  <si>
    <t>Volume de Vendas (milhares de toneladas)</t>
  </si>
  <si>
    <t>Animais comprados por tipo de criação</t>
  </si>
  <si>
    <t>MF5</t>
  </si>
  <si>
    <t>Confinamento</t>
  </si>
  <si>
    <t>Volume de Produção (TPA)</t>
  </si>
  <si>
    <t>MF3</t>
  </si>
  <si>
    <t>Total de produto acabado (t)</t>
  </si>
  <si>
    <t>MERCADO DE ATUAÇÃO</t>
  </si>
  <si>
    <t>ODS Relacionados</t>
  </si>
  <si>
    <t>MF7 e GRI 13.10.4</t>
  </si>
  <si>
    <t>BRCS</t>
  </si>
  <si>
    <t>HACCP</t>
  </si>
  <si>
    <t>HALAL</t>
  </si>
  <si>
    <t>PAACO</t>
  </si>
  <si>
    <t>Mc Donalds</t>
  </si>
  <si>
    <t>Recalls</t>
  </si>
  <si>
    <t>SASB FB-MP-250a.3 
GRI 13.10.5</t>
  </si>
  <si>
    <t>Recalls realizados</t>
  </si>
  <si>
    <t>SASB FB-MP-250a.3
 GRI 13.10.5</t>
  </si>
  <si>
    <t>Perdas de habilitação de exportação</t>
  </si>
  <si>
    <t>BEM-ESTAR CONSUMIDOR</t>
  </si>
  <si>
    <t>SAÚDE E SEG. OCUPACIONAL</t>
  </si>
  <si>
    <t>GESTÃO AMBIENTAL</t>
  </si>
  <si>
    <t>DIRETRIZ</t>
  </si>
  <si>
    <t>Carbono Neutro, consumo pelo Mercado livre -hidrelétrica, Usina Santa Luzia Energética S.A, Certificado REC´s</t>
  </si>
  <si>
    <t>Conforme</t>
  </si>
  <si>
    <t>Porcentagem de resíduos operacionais redirecionados de aterro, incineração, etc.</t>
  </si>
  <si>
    <t>Aguardando emissao Certificado REC</t>
  </si>
  <si>
    <t>GRI 302-2</t>
  </si>
  <si>
    <t>Resíduos destinados à reciclagem (t)</t>
  </si>
  <si>
    <t>Resíduos destinados à aterro (t) - Não Perigosos</t>
  </si>
  <si>
    <t>Cresc. 49% frente 2024</t>
  </si>
  <si>
    <t>Cresc. 25% frente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</si>
</sst>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_ ;[Red]\-#,##0.00\ "/>
    <numFmt numFmtId="166" formatCode="&quot;R$&quot;\ #,##0.00"/>
  </numFmts>
  <fonts count="20" x14ac:knownFonts="1">
    <font>
      <sz val="11"/>
      <color theme="1"/>
      <name val="Aptos Narrow"/>
      <family val="2"/>
      <scheme val="minor"/>
    </font>
    <font>
      <b/>
      <sz val="9"/>
      <color indexed="81"/>
      <name val="Tahoma"/>
      <family val="2"/>
    </font>
    <font>
      <sz val="9"/>
      <color indexed="81"/>
      <name val="Tahoma"/>
      <family val="2"/>
    </font>
    <font>
      <sz val="11"/>
      <color theme="1"/>
      <name val="Aptos Narrow"/>
      <family val="2"/>
      <scheme val="minor"/>
    </font>
    <font>
      <sz val="12"/>
      <color theme="1"/>
      <name val="Aptos Narrow"/>
      <family val="2"/>
      <scheme val="minor"/>
    </font>
    <font>
      <b/>
      <sz val="12"/>
      <color theme="1"/>
      <name val="Aptos Narrow"/>
      <family val="2"/>
      <scheme val="minor"/>
    </font>
    <font>
      <b/>
      <sz val="12"/>
      <color rgb="FF841811"/>
      <name val="Aptos Narrow"/>
      <family val="2"/>
      <scheme val="minor"/>
    </font>
    <font>
      <u/>
      <sz val="11"/>
      <color theme="10"/>
      <name val="Aptos Narrow"/>
      <family val="2"/>
      <scheme val="minor"/>
    </font>
    <font>
      <b/>
      <u/>
      <sz val="11"/>
      <color rgb="FF841811"/>
      <name val="Aptos Narrow"/>
      <family val="2"/>
      <scheme val="minor"/>
    </font>
    <font>
      <b/>
      <sz val="36"/>
      <color rgb="FF841811"/>
      <name val="Aptos Narrow"/>
      <family val="2"/>
      <scheme val="minor"/>
    </font>
    <font>
      <b/>
      <u/>
      <sz val="12"/>
      <color rgb="FF841811"/>
      <name val="Aptos Narrow"/>
      <family val="2"/>
      <scheme val="minor"/>
    </font>
    <font>
      <b/>
      <sz val="14"/>
      <color theme="0"/>
      <name val="Aptos Narrow"/>
      <family val="2"/>
      <scheme val="minor"/>
    </font>
    <font>
      <b/>
      <sz val="14"/>
      <color rgb="FF841811"/>
      <name val="Aptos Narrow"/>
      <family val="2"/>
      <scheme val="minor"/>
    </font>
    <font>
      <b/>
      <sz val="12"/>
      <color rgb="FF000000"/>
      <name val="Aptos Narrow"/>
      <family val="2"/>
      <scheme val="minor"/>
    </font>
    <font>
      <sz val="12"/>
      <color rgb="FF000000"/>
      <name val="Aptos Narrow"/>
      <family val="2"/>
      <scheme val="minor"/>
    </font>
    <font>
      <sz val="12"/>
      <name val="Aptos Narrow"/>
      <family val="2"/>
      <scheme val="minor"/>
    </font>
    <font>
      <b/>
      <sz val="12"/>
      <color rgb="FF000000"/>
      <name val="Montserrat"/>
    </font>
    <font>
      <b/>
      <sz val="11"/>
      <color theme="1"/>
      <name val="Aptos Narrow"/>
      <family val="2"/>
      <scheme val="minor"/>
    </font>
    <font>
      <sz val="10"/>
      <color rgb="FF000000"/>
      <name val="Aptos Narrow"/>
      <family val="2"/>
      <scheme val="minor"/>
    </font>
    <font>
      <b/>
      <sz val="10"/>
      <color theme="1" tint="0.249977111117893"/>
      <name val="Aptos Narrow"/>
      <family val="2"/>
      <scheme val="minor"/>
    </font>
  </fonts>
  <fills count="10">
    <fill>
      <patternFill patternType="none"/>
    </fill>
    <fill>
      <patternFill patternType="gray125"/>
    </fill>
    <fill>
      <patternFill patternType="solid">
        <fgColor rgb="FFFFFFFF"/>
        <bgColor rgb="FFFFFFFF"/>
      </patternFill>
    </fill>
    <fill>
      <patternFill patternType="solid">
        <fgColor rgb="FFFFFFFF"/>
        <bgColor rgb="FF80048D"/>
      </patternFill>
    </fill>
    <fill>
      <patternFill patternType="solid">
        <fgColor rgb="FF841811"/>
        <bgColor indexed="64"/>
      </patternFill>
    </fill>
    <fill>
      <patternFill patternType="solid">
        <fgColor theme="0" tint="-0.249977111117893"/>
        <bgColor indexed="64"/>
      </patternFill>
    </fill>
    <fill>
      <patternFill patternType="solid">
        <fgColor rgb="FF841811"/>
        <bgColor theme="0"/>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6">
    <xf numFmtId="0" fontId="0" fillId="0" borderId="0"/>
    <xf numFmtId="9" fontId="3" fillId="0" borderId="0" applyFont="0" applyFill="0" applyBorder="0" applyAlignment="0" applyProtection="0"/>
    <xf numFmtId="0" fontId="7" fillId="0" borderId="0" applyNumberFormat="0" applyFill="0" applyBorder="0" applyAlignment="0" applyProtection="0"/>
    <xf numFmtId="0" fontId="3" fillId="0" borderId="0"/>
    <xf numFmtId="0" fontId="18" fillId="0" borderId="0"/>
    <xf numFmtId="0" fontId="19" fillId="9" borderId="0">
      <alignment horizontal="right" vertical="center" wrapText="1" indent="1"/>
    </xf>
  </cellStyleXfs>
  <cellXfs count="88">
    <xf numFmtId="0" fontId="0" fillId="0" borderId="0" xfId="0"/>
    <xf numFmtId="0" fontId="0" fillId="0" borderId="0" xfId="0" applyAlignment="1">
      <alignment horizontal="right" vertical="center" wrapText="1"/>
    </xf>
    <xf numFmtId="0" fontId="0" fillId="4" borderId="0" xfId="0" applyFill="1" applyAlignment="1">
      <alignment horizontal="right" vertical="center" wrapText="1"/>
    </xf>
    <xf numFmtId="0" fontId="8" fillId="0" borderId="0" xfId="2" applyFont="1" applyAlignment="1">
      <alignment horizontal="right" vertical="center" wrapText="1"/>
    </xf>
    <xf numFmtId="0" fontId="0" fillId="0" borderId="0" xfId="0" applyAlignment="1">
      <alignment horizontal="center" vertical="center" wrapText="1"/>
    </xf>
    <xf numFmtId="0" fontId="4" fillId="0" borderId="1" xfId="0" applyFont="1" applyBorder="1" applyAlignment="1">
      <alignment horizontal="center" vertical="center"/>
    </xf>
    <xf numFmtId="9" fontId="4" fillId="0" borderId="1" xfId="0" applyNumberFormat="1" applyFont="1" applyBorder="1" applyAlignment="1">
      <alignment horizontal="center" vertical="center"/>
    </xf>
    <xf numFmtId="2" fontId="4" fillId="0" borderId="1" xfId="0" applyNumberFormat="1" applyFont="1" applyBorder="1" applyAlignment="1">
      <alignment horizontal="center" vertical="center"/>
    </xf>
    <xf numFmtId="9" fontId="5" fillId="0" borderId="0" xfId="0" applyNumberFormat="1" applyFont="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vertical="center"/>
    </xf>
    <xf numFmtId="0" fontId="4" fillId="0" borderId="0" xfId="0" applyFont="1" applyAlignment="1">
      <alignment vertical="center"/>
    </xf>
    <xf numFmtId="0" fontId="4" fillId="4" borderId="0" xfId="0" applyFont="1" applyFill="1" applyAlignment="1">
      <alignment horizontal="right" vertical="center" wrapText="1"/>
    </xf>
    <xf numFmtId="0" fontId="10" fillId="0" borderId="0" xfId="2" applyFont="1" applyAlignment="1">
      <alignment horizontal="right" vertical="center" wrapText="1"/>
    </xf>
    <xf numFmtId="0" fontId="11" fillId="6" borderId="3" xfId="0" applyFont="1" applyFill="1" applyBorder="1" applyAlignment="1">
      <alignment horizontal="center" vertical="center" wrapText="1"/>
    </xf>
    <xf numFmtId="0" fontId="11" fillId="4" borderId="5" xfId="0" applyFont="1" applyFill="1" applyBorder="1" applyAlignment="1">
      <alignment horizontal="center" vertical="center"/>
    </xf>
    <xf numFmtId="0" fontId="4" fillId="0" borderId="0" xfId="0" applyFont="1" applyAlignment="1">
      <alignment vertical="center" wrapText="1"/>
    </xf>
    <xf numFmtId="0" fontId="13" fillId="2" borderId="1" xfId="0" applyFont="1" applyFill="1" applyBorder="1" applyAlignment="1">
      <alignment vertical="center"/>
    </xf>
    <xf numFmtId="0" fontId="13" fillId="2" borderId="1" xfId="0" applyFont="1" applyFill="1" applyBorder="1" applyAlignment="1">
      <alignment vertical="center" wrapText="1"/>
    </xf>
    <xf numFmtId="0" fontId="14" fillId="2" borderId="1" xfId="0" applyFont="1" applyFill="1" applyBorder="1" applyAlignment="1">
      <alignment vertical="center"/>
    </xf>
    <xf numFmtId="0" fontId="15" fillId="2" borderId="1" xfId="0" applyFont="1" applyFill="1" applyBorder="1" applyAlignment="1">
      <alignment vertical="center" wrapText="1"/>
    </xf>
    <xf numFmtId="0" fontId="15" fillId="3" borderId="1" xfId="0" applyFont="1" applyFill="1" applyBorder="1" applyAlignment="1">
      <alignment horizontal="left" vertical="center" wrapText="1"/>
    </xf>
    <xf numFmtId="0" fontId="15" fillId="3" borderId="1" xfId="0" applyFont="1" applyFill="1" applyBorder="1" applyAlignment="1">
      <alignment horizontal="left" vertical="center"/>
    </xf>
    <xf numFmtId="0" fontId="14" fillId="2" borderId="1" xfId="0" applyFont="1" applyFill="1" applyBorder="1" applyAlignment="1">
      <alignment vertical="center" wrapText="1"/>
    </xf>
    <xf numFmtId="0" fontId="14" fillId="0" borderId="1" xfId="0" applyFont="1" applyBorder="1" applyAlignment="1">
      <alignment vertical="center"/>
    </xf>
    <xf numFmtId="0" fontId="14" fillId="0" borderId="1" xfId="0" applyFont="1" applyBorder="1" applyAlignment="1">
      <alignment vertical="center" wrapText="1"/>
    </xf>
    <xf numFmtId="165" fontId="4" fillId="0" borderId="1" xfId="0" applyNumberFormat="1" applyFont="1" applyBorder="1" applyAlignment="1">
      <alignment vertical="center"/>
    </xf>
    <xf numFmtId="164" fontId="4" fillId="0" borderId="1" xfId="0" applyNumberFormat="1" applyFont="1" applyBorder="1" applyAlignment="1">
      <alignment horizontal="center" vertical="center"/>
    </xf>
    <xf numFmtId="4" fontId="0" fillId="0" borderId="0" xfId="0" applyNumberFormat="1" applyAlignment="1">
      <alignment horizontal="center" vertical="center" wrapText="1"/>
    </xf>
    <xf numFmtId="4" fontId="0" fillId="0" borderId="1" xfId="0" applyNumberFormat="1" applyBorder="1" applyAlignment="1">
      <alignment horizontal="center" vertical="center" wrapText="1"/>
    </xf>
    <xf numFmtId="0" fontId="0" fillId="0" borderId="1" xfId="0" applyBorder="1" applyAlignment="1">
      <alignment horizontal="center" vertical="center" wrapText="1"/>
    </xf>
    <xf numFmtId="10" fontId="0" fillId="0" borderId="1" xfId="0" applyNumberFormat="1" applyBorder="1" applyAlignment="1">
      <alignment horizontal="center" vertical="center" wrapText="1"/>
    </xf>
    <xf numFmtId="3" fontId="4" fillId="0" borderId="1" xfId="0" applyNumberFormat="1" applyFont="1" applyBorder="1" applyAlignment="1">
      <alignment vertical="center"/>
    </xf>
    <xf numFmtId="10" fontId="4" fillId="0" borderId="1" xfId="0" applyNumberFormat="1" applyFont="1" applyBorder="1" applyAlignment="1">
      <alignment vertical="center"/>
    </xf>
    <xf numFmtId="20" fontId="4" fillId="0" borderId="1" xfId="0" applyNumberFormat="1" applyFont="1" applyBorder="1" applyAlignment="1">
      <alignment vertical="center"/>
    </xf>
    <xf numFmtId="166" fontId="4" fillId="0" borderId="1" xfId="0" applyNumberFormat="1" applyFont="1" applyBorder="1" applyAlignment="1">
      <alignment vertical="center"/>
    </xf>
    <xf numFmtId="0" fontId="4" fillId="0" borderId="1" xfId="0" applyFont="1" applyBorder="1" applyAlignment="1">
      <alignment horizontal="right" vertical="center"/>
    </xf>
    <xf numFmtId="10" fontId="4"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0" fontId="17" fillId="0" borderId="0" xfId="0" applyFont="1" applyAlignment="1">
      <alignment horizontal="left" vertical="center" wrapText="1"/>
    </xf>
    <xf numFmtId="0" fontId="4" fillId="0" borderId="2" xfId="0" applyFont="1" applyBorder="1" applyAlignment="1">
      <alignment vertical="center" wrapText="1"/>
    </xf>
    <xf numFmtId="3" fontId="0" fillId="0" borderId="1" xfId="0" applyNumberFormat="1" applyBorder="1" applyAlignment="1">
      <alignment horizontal="center" vertical="center" wrapText="1"/>
    </xf>
    <xf numFmtId="9" fontId="5" fillId="0" borderId="1" xfId="0" applyNumberFormat="1" applyFont="1" applyBorder="1" applyAlignment="1">
      <alignment horizontal="center" vertical="center"/>
    </xf>
    <xf numFmtId="0" fontId="9" fillId="5" borderId="0" xfId="0" applyFont="1" applyFill="1" applyAlignment="1">
      <alignment horizontal="center" vertical="center" wrapText="1"/>
    </xf>
    <xf numFmtId="3" fontId="6" fillId="8" borderId="1" xfId="0" applyNumberFormat="1" applyFont="1" applyFill="1" applyBorder="1" applyAlignment="1">
      <alignment vertical="center"/>
    </xf>
    <xf numFmtId="0" fontId="0" fillId="0" borderId="1" xfId="0" applyBorder="1" applyAlignment="1">
      <alignment horizontal="center" vertical="center"/>
    </xf>
    <xf numFmtId="0" fontId="0" fillId="0" borderId="1" xfId="0" applyBorder="1"/>
    <xf numFmtId="4" fontId="0" fillId="0" borderId="1" xfId="0" applyNumberFormat="1" applyBorder="1" applyAlignment="1">
      <alignment horizontal="center" wrapText="1"/>
    </xf>
    <xf numFmtId="0" fontId="0" fillId="0" borderId="1" xfId="0" applyBorder="1" applyAlignment="1">
      <alignment horizontal="center" wrapText="1"/>
    </xf>
    <xf numFmtId="4" fontId="0" fillId="0" borderId="1" xfId="0" applyNumberFormat="1" applyBorder="1" applyAlignment="1">
      <alignment horizontal="center"/>
    </xf>
    <xf numFmtId="10" fontId="4" fillId="0" borderId="1" xfId="1" applyNumberFormat="1" applyFont="1" applyBorder="1" applyAlignment="1">
      <alignment vertical="center" wrapText="1"/>
    </xf>
    <xf numFmtId="4" fontId="0" fillId="0" borderId="2" xfId="0" applyNumberFormat="1" applyBorder="1" applyAlignment="1">
      <alignment horizontal="center" vertical="center" wrapText="1"/>
    </xf>
    <xf numFmtId="165" fontId="4" fillId="9" borderId="1" xfId="0" applyNumberFormat="1" applyFont="1" applyFill="1" applyBorder="1" applyAlignment="1">
      <alignment vertical="center"/>
    </xf>
    <xf numFmtId="0" fontId="4" fillId="9" borderId="1" xfId="0" applyFont="1" applyFill="1" applyBorder="1" applyAlignment="1">
      <alignment horizontal="center" vertical="center"/>
    </xf>
    <xf numFmtId="0" fontId="15" fillId="0" borderId="1"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left" vertical="center" wrapText="1"/>
    </xf>
    <xf numFmtId="0" fontId="0" fillId="0" borderId="1" xfId="0" applyBorder="1" applyAlignment="1">
      <alignment horizontal="left" wrapText="1"/>
    </xf>
    <xf numFmtId="0" fontId="0" fillId="0" borderId="1" xfId="0" applyBorder="1" applyAlignment="1">
      <alignment horizontal="left"/>
    </xf>
    <xf numFmtId="0" fontId="0" fillId="0" borderId="0" xfId="0" applyAlignment="1">
      <alignment horizontal="left" wrapText="1"/>
    </xf>
    <xf numFmtId="0" fontId="4" fillId="0" borderId="2" xfId="0" applyFont="1" applyBorder="1" applyAlignment="1">
      <alignment horizontal="left" vertical="center" wrapText="1"/>
    </xf>
    <xf numFmtId="0" fontId="0" fillId="0" borderId="0" xfId="0" applyAlignment="1">
      <alignment horizontal="left" vertical="center" wrapText="1"/>
    </xf>
    <xf numFmtId="1" fontId="4" fillId="0" borderId="1" xfId="0" applyNumberFormat="1" applyFont="1" applyBorder="1" applyAlignment="1">
      <alignment vertical="center"/>
    </xf>
    <xf numFmtId="1" fontId="4" fillId="0" borderId="1" xfId="0" applyNumberFormat="1" applyFont="1" applyBorder="1" applyAlignment="1">
      <alignment horizontal="right" vertical="center"/>
    </xf>
    <xf numFmtId="3" fontId="4" fillId="0" borderId="6" xfId="0" applyNumberFormat="1" applyFont="1" applyBorder="1" applyAlignment="1">
      <alignment horizontal="center" vertical="center"/>
    </xf>
    <xf numFmtId="0" fontId="9" fillId="5" borderId="0" xfId="0" applyFont="1" applyFill="1" applyAlignment="1">
      <alignment horizontal="center" vertical="center" wrapText="1"/>
    </xf>
    <xf numFmtId="0" fontId="9" fillId="5" borderId="4" xfId="0" applyFont="1" applyFill="1" applyBorder="1" applyAlignment="1">
      <alignment horizontal="center" vertical="center" wrapText="1"/>
    </xf>
    <xf numFmtId="0" fontId="5" fillId="0" borderId="0" xfId="0" applyFont="1" applyAlignment="1">
      <alignment horizontal="left" vertical="center" wrapText="1"/>
    </xf>
    <xf numFmtId="0" fontId="11" fillId="4" borderId="5"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2" fillId="7" borderId="1" xfId="0" applyFont="1" applyFill="1" applyBorder="1" applyAlignment="1">
      <alignment horizontal="center" vertical="center"/>
    </xf>
    <xf numFmtId="0" fontId="6" fillId="8" borderId="5" xfId="0" applyFont="1" applyFill="1" applyBorder="1" applyAlignment="1">
      <alignment horizontal="left" vertical="center"/>
    </xf>
    <xf numFmtId="0" fontId="6" fillId="8" borderId="7" xfId="0" applyFont="1" applyFill="1" applyBorder="1" applyAlignment="1">
      <alignment horizontal="left" vertical="center"/>
    </xf>
    <xf numFmtId="0" fontId="6" fillId="8" borderId="6" xfId="0" applyFont="1" applyFill="1" applyBorder="1" applyAlignment="1">
      <alignment horizontal="left" vertical="center"/>
    </xf>
    <xf numFmtId="0" fontId="12" fillId="7" borderId="1" xfId="0" applyFont="1" applyFill="1" applyBorder="1" applyAlignment="1">
      <alignment horizontal="left" vertical="center"/>
    </xf>
    <xf numFmtId="0" fontId="17" fillId="0" borderId="0" xfId="0" applyFont="1" applyAlignment="1">
      <alignment horizontal="left" vertical="center" wrapText="1"/>
    </xf>
    <xf numFmtId="0" fontId="5" fillId="0" borderId="1" xfId="0" applyFont="1" applyBorder="1" applyAlignment="1">
      <alignment horizontal="left" vertical="center" wrapText="1"/>
    </xf>
    <xf numFmtId="0" fontId="11" fillId="6" borderId="7" xfId="0" applyFont="1" applyFill="1" applyBorder="1" applyAlignment="1">
      <alignment horizontal="center" vertical="center" wrapText="1"/>
    </xf>
    <xf numFmtId="0" fontId="6" fillId="8" borderId="1" xfId="0" applyFont="1" applyFill="1" applyBorder="1" applyAlignment="1">
      <alignment horizontal="left" vertical="center"/>
    </xf>
    <xf numFmtId="0" fontId="12" fillId="7" borderId="5" xfId="0" applyFont="1" applyFill="1" applyBorder="1" applyAlignment="1">
      <alignment horizontal="center" vertical="center"/>
    </xf>
    <xf numFmtId="0" fontId="12" fillId="7" borderId="7" xfId="0" applyFont="1" applyFill="1" applyBorder="1" applyAlignment="1">
      <alignment horizontal="center" vertical="center"/>
    </xf>
    <xf numFmtId="0" fontId="12" fillId="7" borderId="8" xfId="0" applyFont="1" applyFill="1" applyBorder="1" applyAlignment="1">
      <alignment horizontal="center" vertical="center"/>
    </xf>
    <xf numFmtId="0" fontId="12" fillId="7" borderId="3"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1" xfId="0" applyFont="1" applyFill="1" applyBorder="1" applyAlignment="1">
      <alignment horizontal="center" vertical="center"/>
    </xf>
    <xf numFmtId="0" fontId="12" fillId="7" borderId="6" xfId="0" applyFont="1" applyFill="1" applyBorder="1" applyAlignment="1">
      <alignment horizontal="center" vertical="center"/>
    </xf>
    <xf numFmtId="3" fontId="5" fillId="0" borderId="5" xfId="0" applyNumberFormat="1" applyFont="1" applyBorder="1" applyAlignment="1">
      <alignment horizontal="center" vertical="center"/>
    </xf>
  </cellXfs>
  <cellStyles count="6">
    <cellStyle name="Hiperlink" xfId="2" builtinId="8"/>
    <cellStyle name="Normal" xfId="0" builtinId="0"/>
    <cellStyle name="Normal 2" xfId="3" xr:uid="{343BBC6F-2C0A-4A21-88DA-AAB2AB30285E}"/>
    <cellStyle name="Normal 4" xfId="4" xr:uid="{2253B5B7-7E95-440E-BADD-2EB2B0C8C508}"/>
    <cellStyle name="Porcentagem" xfId="1" builtinId="5"/>
    <cellStyle name="Raizen Menu" xfId="5" xr:uid="{0D857BAF-64A2-4CBC-8BCB-40BED296CA41}"/>
  </cellStyles>
  <dxfs count="0"/>
  <tableStyles count="0" defaultTableStyle="TableStyleMedium2" defaultPivotStyle="PivotStyleLight16"/>
  <colors>
    <mruColors>
      <color rgb="FF841811"/>
      <color rgb="FFCC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0/relationships/richValueRel" Target="richData/richValueRel.xml"/><Relationship Id="rId3" Type="http://schemas.openxmlformats.org/officeDocument/2006/relationships/worksheet" Target="worksheets/sheet3.xml"/><Relationship Id="rId21"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BETTER BEEF&#174;'!A1"/><Relationship Id="rId2" Type="http://schemas.openxmlformats.org/officeDocument/2006/relationships/image" Target="../media/image3.png"/><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8" Type="http://schemas.openxmlformats.org/officeDocument/2006/relationships/hyperlink" Target="#'MERCADO DE ATUA&#199;&#195;O'!A1"/><Relationship Id="rId13" Type="http://schemas.openxmlformats.org/officeDocument/2006/relationships/hyperlink" Target="#'PECU&#193;RIA SUSTENT&#193;VEL'!A1"/><Relationship Id="rId18" Type="http://schemas.openxmlformats.org/officeDocument/2006/relationships/image" Target="../media/image15.png"/><Relationship Id="rId26" Type="http://schemas.openxmlformats.org/officeDocument/2006/relationships/image" Target="../media/image23.png"/><Relationship Id="rId3" Type="http://schemas.openxmlformats.org/officeDocument/2006/relationships/image" Target="../media/image36.png"/><Relationship Id="rId21" Type="http://schemas.openxmlformats.org/officeDocument/2006/relationships/image" Target="../media/image18.png"/><Relationship Id="rId7" Type="http://schemas.openxmlformats.org/officeDocument/2006/relationships/hyperlink" Target="#'Compromisso com a Sustentabilid'!A1"/><Relationship Id="rId12" Type="http://schemas.openxmlformats.org/officeDocument/2006/relationships/hyperlink" Target="#'&#201;TICA &amp; INTEGRIDADE'!A1"/><Relationship Id="rId17" Type="http://schemas.openxmlformats.org/officeDocument/2006/relationships/image" Target="../media/image14.png"/><Relationship Id="rId25" Type="http://schemas.openxmlformats.org/officeDocument/2006/relationships/image" Target="../media/image22.png"/><Relationship Id="rId2" Type="http://schemas.openxmlformats.org/officeDocument/2006/relationships/image" Target="../media/image35.png"/><Relationship Id="rId16" Type="http://schemas.openxmlformats.org/officeDocument/2006/relationships/image" Target="../media/image13.png"/><Relationship Id="rId20" Type="http://schemas.openxmlformats.org/officeDocument/2006/relationships/image" Target="../media/image17.png"/><Relationship Id="rId1" Type="http://schemas.openxmlformats.org/officeDocument/2006/relationships/image" Target="../media/image11.png"/><Relationship Id="rId6" Type="http://schemas.openxmlformats.org/officeDocument/2006/relationships/hyperlink" Target="#'Sobre a Central'!A1"/><Relationship Id="rId11" Type="http://schemas.openxmlformats.org/officeDocument/2006/relationships/hyperlink" Target="#'RESPOSNSABILIDADE SOCIAL'!A1"/><Relationship Id="rId24" Type="http://schemas.openxmlformats.org/officeDocument/2006/relationships/image" Target="../media/image21.png"/><Relationship Id="rId5" Type="http://schemas.openxmlformats.org/officeDocument/2006/relationships/hyperlink" Target="#'BETTER BEEF&#174;'!A1"/><Relationship Id="rId15" Type="http://schemas.openxmlformats.org/officeDocument/2006/relationships/hyperlink" Target="#'GEST&#195;O AMBIENTAL'!A1"/><Relationship Id="rId23" Type="http://schemas.openxmlformats.org/officeDocument/2006/relationships/image" Target="../media/image20.png"/><Relationship Id="rId10" Type="http://schemas.openxmlformats.org/officeDocument/2006/relationships/hyperlink" Target="#'SA&#218;DE E SEGURAN&#199;A OCUPACIONAL'!A1"/><Relationship Id="rId19" Type="http://schemas.openxmlformats.org/officeDocument/2006/relationships/image" Target="../media/image16.png"/><Relationship Id="rId4" Type="http://schemas.openxmlformats.org/officeDocument/2006/relationships/hyperlink" Target="#Capa!A1"/><Relationship Id="rId9" Type="http://schemas.openxmlformats.org/officeDocument/2006/relationships/hyperlink" Target="#'BEM-ESTAR CONSUMIDOR'!A1"/><Relationship Id="rId14" Type="http://schemas.openxmlformats.org/officeDocument/2006/relationships/hyperlink" Target="#'BEM-ESTAR ANIMAL'!A1"/><Relationship Id="rId22" Type="http://schemas.openxmlformats.org/officeDocument/2006/relationships/image" Target="../media/image19.png"/><Relationship Id="rId27" Type="http://schemas.openxmlformats.org/officeDocument/2006/relationships/image" Target="../media/image24.png"/></Relationships>
</file>

<file path=xl/drawings/_rels/drawing11.xml.rels><?xml version="1.0" encoding="UTF-8" standalone="yes"?>
<Relationships xmlns="http://schemas.openxmlformats.org/package/2006/relationships"><Relationship Id="rId8" Type="http://schemas.openxmlformats.org/officeDocument/2006/relationships/hyperlink" Target="#'&#201;TICA &amp; INTEGRIDADE'!A1"/><Relationship Id="rId13" Type="http://schemas.openxmlformats.org/officeDocument/2006/relationships/image" Target="../media/image17.png"/><Relationship Id="rId18" Type="http://schemas.openxmlformats.org/officeDocument/2006/relationships/hyperlink" Target="#'Compromisso com a Sustentabilid'!A1"/><Relationship Id="rId26" Type="http://schemas.openxmlformats.org/officeDocument/2006/relationships/hyperlink" Target="#'GEST&#195;O AMBIENTAL'!A1"/><Relationship Id="rId3" Type="http://schemas.openxmlformats.org/officeDocument/2006/relationships/image" Target="../media/image38.png"/><Relationship Id="rId21" Type="http://schemas.openxmlformats.org/officeDocument/2006/relationships/image" Target="../media/image21.png"/><Relationship Id="rId7" Type="http://schemas.openxmlformats.org/officeDocument/2006/relationships/image" Target="../media/image14.png"/><Relationship Id="rId12" Type="http://schemas.openxmlformats.org/officeDocument/2006/relationships/hyperlink" Target="#'SA&#218;DE E SEGURAN&#199;A OCUPACIONAL'!A1"/><Relationship Id="rId17" Type="http://schemas.openxmlformats.org/officeDocument/2006/relationships/image" Target="../media/image19.png"/><Relationship Id="rId25" Type="http://schemas.openxmlformats.org/officeDocument/2006/relationships/image" Target="../media/image23.png"/><Relationship Id="rId2" Type="http://schemas.openxmlformats.org/officeDocument/2006/relationships/image" Target="../media/image37.png"/><Relationship Id="rId16" Type="http://schemas.openxmlformats.org/officeDocument/2006/relationships/hyperlink" Target="#'MERCADO DE ATUA&#199;&#195;O'!A1"/><Relationship Id="rId20" Type="http://schemas.openxmlformats.org/officeDocument/2006/relationships/hyperlink" Target="#'Sobre a Central'!A1"/><Relationship Id="rId1" Type="http://schemas.openxmlformats.org/officeDocument/2006/relationships/image" Target="../media/image11.png"/><Relationship Id="rId6" Type="http://schemas.openxmlformats.org/officeDocument/2006/relationships/hyperlink" Target="#'PECU&#193;RIA SUSTENT&#193;VEL'!A1"/><Relationship Id="rId11" Type="http://schemas.openxmlformats.org/officeDocument/2006/relationships/image" Target="../media/image16.png"/><Relationship Id="rId24" Type="http://schemas.openxmlformats.org/officeDocument/2006/relationships/hyperlink" Target="#Capa!A1"/><Relationship Id="rId5" Type="http://schemas.openxmlformats.org/officeDocument/2006/relationships/image" Target="../media/image13.png"/><Relationship Id="rId15" Type="http://schemas.openxmlformats.org/officeDocument/2006/relationships/image" Target="../media/image18.png"/><Relationship Id="rId23" Type="http://schemas.openxmlformats.org/officeDocument/2006/relationships/image" Target="../media/image22.png"/><Relationship Id="rId10" Type="http://schemas.openxmlformats.org/officeDocument/2006/relationships/hyperlink" Target="#'RESPOSNSABILIDADE SOCIAL'!A1"/><Relationship Id="rId19" Type="http://schemas.openxmlformats.org/officeDocument/2006/relationships/image" Target="../media/image20.png"/><Relationship Id="rId4" Type="http://schemas.openxmlformats.org/officeDocument/2006/relationships/hyperlink" Target="#'BEM-ESTAR ANIMAL'!A1"/><Relationship Id="rId9" Type="http://schemas.openxmlformats.org/officeDocument/2006/relationships/image" Target="../media/image15.png"/><Relationship Id="rId14" Type="http://schemas.openxmlformats.org/officeDocument/2006/relationships/hyperlink" Target="#'BEM-ESTAR CONSUMIDOR'!A1"/><Relationship Id="rId22" Type="http://schemas.openxmlformats.org/officeDocument/2006/relationships/hyperlink" Target="#'BETTER BEEF&#174;'!A1"/><Relationship Id="rId27" Type="http://schemas.openxmlformats.org/officeDocument/2006/relationships/image" Target="../media/image24.png"/></Relationships>
</file>

<file path=xl/drawings/_rels/drawing12.xml.rels><?xml version="1.0" encoding="UTF-8" standalone="yes"?>
<Relationships xmlns="http://schemas.openxmlformats.org/package/2006/relationships"><Relationship Id="rId8" Type="http://schemas.openxmlformats.org/officeDocument/2006/relationships/hyperlink" Target="#'&#201;TICA &amp; INTEGRIDADE'!A1"/><Relationship Id="rId13" Type="http://schemas.openxmlformats.org/officeDocument/2006/relationships/image" Target="../media/image17.png"/><Relationship Id="rId18" Type="http://schemas.openxmlformats.org/officeDocument/2006/relationships/hyperlink" Target="#'Compromisso com a Sustentabilid'!A1"/><Relationship Id="rId26" Type="http://schemas.openxmlformats.org/officeDocument/2006/relationships/hyperlink" Target="#'GEST&#195;O AMBIENTAL'!A1"/><Relationship Id="rId3" Type="http://schemas.openxmlformats.org/officeDocument/2006/relationships/image" Target="../media/image38.png"/><Relationship Id="rId21" Type="http://schemas.openxmlformats.org/officeDocument/2006/relationships/image" Target="../media/image21.png"/><Relationship Id="rId7" Type="http://schemas.openxmlformats.org/officeDocument/2006/relationships/image" Target="../media/image14.png"/><Relationship Id="rId12" Type="http://schemas.openxmlformats.org/officeDocument/2006/relationships/hyperlink" Target="#'SA&#218;DE E SEGURAN&#199;A OCUPACIONAL'!A1"/><Relationship Id="rId17" Type="http://schemas.openxmlformats.org/officeDocument/2006/relationships/image" Target="../media/image19.png"/><Relationship Id="rId25" Type="http://schemas.openxmlformats.org/officeDocument/2006/relationships/image" Target="../media/image23.png"/><Relationship Id="rId2" Type="http://schemas.openxmlformats.org/officeDocument/2006/relationships/image" Target="../media/image37.png"/><Relationship Id="rId16" Type="http://schemas.openxmlformats.org/officeDocument/2006/relationships/hyperlink" Target="#'MERCADO DE ATUA&#199;&#195;O'!A1"/><Relationship Id="rId20" Type="http://schemas.openxmlformats.org/officeDocument/2006/relationships/hyperlink" Target="#'Sobre a Central'!A1"/><Relationship Id="rId1" Type="http://schemas.openxmlformats.org/officeDocument/2006/relationships/image" Target="../media/image11.png"/><Relationship Id="rId6" Type="http://schemas.openxmlformats.org/officeDocument/2006/relationships/hyperlink" Target="#'PECU&#193;RIA SUSTENT&#193;VEL'!A1"/><Relationship Id="rId11" Type="http://schemas.openxmlformats.org/officeDocument/2006/relationships/image" Target="../media/image16.png"/><Relationship Id="rId24" Type="http://schemas.openxmlformats.org/officeDocument/2006/relationships/hyperlink" Target="#Capa!A1"/><Relationship Id="rId5" Type="http://schemas.openxmlformats.org/officeDocument/2006/relationships/image" Target="../media/image13.png"/><Relationship Id="rId15" Type="http://schemas.openxmlformats.org/officeDocument/2006/relationships/image" Target="../media/image18.png"/><Relationship Id="rId23" Type="http://schemas.openxmlformats.org/officeDocument/2006/relationships/image" Target="../media/image22.png"/><Relationship Id="rId10" Type="http://schemas.openxmlformats.org/officeDocument/2006/relationships/hyperlink" Target="#'RESPOSNSABILIDADE SOCIAL'!A1"/><Relationship Id="rId19" Type="http://schemas.openxmlformats.org/officeDocument/2006/relationships/image" Target="../media/image20.png"/><Relationship Id="rId4" Type="http://schemas.openxmlformats.org/officeDocument/2006/relationships/hyperlink" Target="#'BEM-ESTAR ANIMAL'!A1"/><Relationship Id="rId9" Type="http://schemas.openxmlformats.org/officeDocument/2006/relationships/image" Target="../media/image15.png"/><Relationship Id="rId14" Type="http://schemas.openxmlformats.org/officeDocument/2006/relationships/hyperlink" Target="#'BEM-ESTAR CONSUMIDOR'!A1"/><Relationship Id="rId22" Type="http://schemas.openxmlformats.org/officeDocument/2006/relationships/hyperlink" Target="#'BETTER BEEF&#174;'!A1"/><Relationship Id="rId27" Type="http://schemas.openxmlformats.org/officeDocument/2006/relationships/image" Target="../media/image24.png"/></Relationships>
</file>

<file path=xl/drawings/_rels/drawing13.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hyperlink" Target="#'SA&#218;DE E SEGURAN&#199;A OCUPACIONAL'!A1"/><Relationship Id="rId18" Type="http://schemas.openxmlformats.org/officeDocument/2006/relationships/image" Target="../media/image19.png"/><Relationship Id="rId26" Type="http://schemas.openxmlformats.org/officeDocument/2006/relationships/image" Target="../media/image23.png"/><Relationship Id="rId3" Type="http://schemas.openxmlformats.org/officeDocument/2006/relationships/image" Target="../media/image40.png"/><Relationship Id="rId21" Type="http://schemas.openxmlformats.org/officeDocument/2006/relationships/hyperlink" Target="#'Sobre a Central'!A1"/><Relationship Id="rId7" Type="http://schemas.openxmlformats.org/officeDocument/2006/relationships/hyperlink" Target="#'PECU&#193;RIA SUSTENT&#193;VEL'!A1"/><Relationship Id="rId12" Type="http://schemas.openxmlformats.org/officeDocument/2006/relationships/image" Target="../media/image16.png"/><Relationship Id="rId17" Type="http://schemas.openxmlformats.org/officeDocument/2006/relationships/hyperlink" Target="#'MERCADO DE ATUA&#199;&#195;O'!A1"/><Relationship Id="rId25" Type="http://schemas.openxmlformats.org/officeDocument/2006/relationships/hyperlink" Target="#Capa!A1"/><Relationship Id="rId2" Type="http://schemas.openxmlformats.org/officeDocument/2006/relationships/image" Target="../media/image39.png"/><Relationship Id="rId16" Type="http://schemas.openxmlformats.org/officeDocument/2006/relationships/image" Target="../media/image18.png"/><Relationship Id="rId20" Type="http://schemas.openxmlformats.org/officeDocument/2006/relationships/image" Target="../media/image20.png"/><Relationship Id="rId1" Type="http://schemas.openxmlformats.org/officeDocument/2006/relationships/image" Target="../media/image11.png"/><Relationship Id="rId6" Type="http://schemas.openxmlformats.org/officeDocument/2006/relationships/image" Target="../media/image13.png"/><Relationship Id="rId11" Type="http://schemas.openxmlformats.org/officeDocument/2006/relationships/hyperlink" Target="#'RESPOSNSABILIDADE SOCIAL'!A1"/><Relationship Id="rId24" Type="http://schemas.openxmlformats.org/officeDocument/2006/relationships/image" Target="../media/image22.png"/><Relationship Id="rId5" Type="http://schemas.openxmlformats.org/officeDocument/2006/relationships/hyperlink" Target="#'BEM-ESTAR ANIMAL'!A1"/><Relationship Id="rId15" Type="http://schemas.openxmlformats.org/officeDocument/2006/relationships/hyperlink" Target="#'BEM-ESTAR CONSUMIDOR'!A1"/><Relationship Id="rId23" Type="http://schemas.openxmlformats.org/officeDocument/2006/relationships/hyperlink" Target="#'BETTER BEEF&#174;'!A1"/><Relationship Id="rId28" Type="http://schemas.openxmlformats.org/officeDocument/2006/relationships/image" Target="../media/image24.png"/><Relationship Id="rId10" Type="http://schemas.openxmlformats.org/officeDocument/2006/relationships/image" Target="../media/image15.png"/><Relationship Id="rId19" Type="http://schemas.openxmlformats.org/officeDocument/2006/relationships/hyperlink" Target="#'Compromisso com a Sustentabilid'!A1"/><Relationship Id="rId4" Type="http://schemas.openxmlformats.org/officeDocument/2006/relationships/image" Target="../media/image41.png"/><Relationship Id="rId9" Type="http://schemas.openxmlformats.org/officeDocument/2006/relationships/hyperlink" Target="#'&#201;TICA &amp; INTEGRIDADE'!A1"/><Relationship Id="rId14" Type="http://schemas.openxmlformats.org/officeDocument/2006/relationships/image" Target="../media/image17.png"/><Relationship Id="rId22" Type="http://schemas.openxmlformats.org/officeDocument/2006/relationships/image" Target="../media/image21.png"/><Relationship Id="rId27" Type="http://schemas.openxmlformats.org/officeDocument/2006/relationships/hyperlink" Target="#'GEST&#195;O AMBIENTAL'!A1"/></Relationships>
</file>

<file path=xl/drawings/_rels/drawing2.xml.rels><?xml version="1.0" encoding="UTF-8" standalone="yes"?>
<Relationships xmlns="http://schemas.openxmlformats.org/package/2006/relationships"><Relationship Id="rId8" Type="http://schemas.openxmlformats.org/officeDocument/2006/relationships/hyperlink" Target="#'Sobre a Central'!A1"/><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hyperlink" Target="#'BEM-ESTAR CONSUMIDOR'!A1"/><Relationship Id="rId18" Type="http://schemas.openxmlformats.org/officeDocument/2006/relationships/image" Target="../media/image20.png"/><Relationship Id="rId26" Type="http://schemas.openxmlformats.org/officeDocument/2006/relationships/image" Target="../media/image24.png"/><Relationship Id="rId3" Type="http://schemas.openxmlformats.org/officeDocument/2006/relationships/hyperlink" Target="#'BEM-ESTAR ANIMAL'!A1"/><Relationship Id="rId21" Type="http://schemas.openxmlformats.org/officeDocument/2006/relationships/hyperlink" Target="#'BETTER BEEF&#174;'!A1"/><Relationship Id="rId7" Type="http://schemas.openxmlformats.org/officeDocument/2006/relationships/hyperlink" Target="#'&#201;TICA &amp; INTEGRIDADE'!A1"/><Relationship Id="rId12" Type="http://schemas.openxmlformats.org/officeDocument/2006/relationships/image" Target="../media/image17.png"/><Relationship Id="rId17" Type="http://schemas.openxmlformats.org/officeDocument/2006/relationships/hyperlink" Target="#'Compromisso com a Sustentabilid'!A1"/><Relationship Id="rId25" Type="http://schemas.openxmlformats.org/officeDocument/2006/relationships/hyperlink" Target="#'GEST&#195;O AMBIENTAL'!A1"/><Relationship Id="rId2" Type="http://schemas.openxmlformats.org/officeDocument/2006/relationships/image" Target="../media/image12.png"/><Relationship Id="rId16" Type="http://schemas.openxmlformats.org/officeDocument/2006/relationships/image" Target="../media/image19.png"/><Relationship Id="rId20" Type="http://schemas.openxmlformats.org/officeDocument/2006/relationships/image" Target="../media/image21.png"/><Relationship Id="rId1" Type="http://schemas.openxmlformats.org/officeDocument/2006/relationships/image" Target="../media/image11.png"/><Relationship Id="rId6" Type="http://schemas.openxmlformats.org/officeDocument/2006/relationships/image" Target="../media/image14.png"/><Relationship Id="rId11" Type="http://schemas.openxmlformats.org/officeDocument/2006/relationships/hyperlink" Target="#'SA&#218;DE E SEGURAN&#199;A OCUPACIONAL'!A1"/><Relationship Id="rId24" Type="http://schemas.openxmlformats.org/officeDocument/2006/relationships/image" Target="../media/image23.png"/><Relationship Id="rId5" Type="http://schemas.openxmlformats.org/officeDocument/2006/relationships/hyperlink" Target="#'PECU&#193;RIA SUSTENT&#193;VEL'!A1"/><Relationship Id="rId15" Type="http://schemas.openxmlformats.org/officeDocument/2006/relationships/hyperlink" Target="#'MERCADO DE ATUA&#199;&#195;O'!A1"/><Relationship Id="rId23" Type="http://schemas.openxmlformats.org/officeDocument/2006/relationships/hyperlink" Target="#Capa!A1"/><Relationship Id="rId10" Type="http://schemas.openxmlformats.org/officeDocument/2006/relationships/image" Target="../media/image16.png"/><Relationship Id="rId19" Type="http://schemas.openxmlformats.org/officeDocument/2006/relationships/hyperlink" Target="#'Sobre a Central'!A1"/><Relationship Id="rId4" Type="http://schemas.openxmlformats.org/officeDocument/2006/relationships/image" Target="../media/image13.png"/><Relationship Id="rId9" Type="http://schemas.openxmlformats.org/officeDocument/2006/relationships/hyperlink" Target="#'RESPOSNSABILIDADE SOCIAL'!A1"/><Relationship Id="rId14" Type="http://schemas.openxmlformats.org/officeDocument/2006/relationships/image" Target="../media/image18.png"/><Relationship Id="rId22" Type="http://schemas.openxmlformats.org/officeDocument/2006/relationships/image" Target="../media/image22.png"/></Relationships>
</file>

<file path=xl/drawings/_rels/drawing4.xml.rels><?xml version="1.0" encoding="UTF-8" standalone="yes"?>
<Relationships xmlns="http://schemas.openxmlformats.org/package/2006/relationships"><Relationship Id="rId8" Type="http://schemas.openxmlformats.org/officeDocument/2006/relationships/hyperlink" Target="#'RESPOSNSABILIDADE SOCIAL'!A1"/><Relationship Id="rId13" Type="http://schemas.openxmlformats.org/officeDocument/2006/relationships/image" Target="../media/image18.png"/><Relationship Id="rId18" Type="http://schemas.openxmlformats.org/officeDocument/2006/relationships/hyperlink" Target="#'Sobre a Central'!A1"/><Relationship Id="rId3" Type="http://schemas.openxmlformats.org/officeDocument/2006/relationships/image" Target="../media/image13.png"/><Relationship Id="rId21" Type="http://schemas.openxmlformats.org/officeDocument/2006/relationships/image" Target="../media/image22.png"/><Relationship Id="rId7" Type="http://schemas.openxmlformats.org/officeDocument/2006/relationships/image" Target="../media/image15.png"/><Relationship Id="rId12" Type="http://schemas.openxmlformats.org/officeDocument/2006/relationships/hyperlink" Target="#'BEM-ESTAR CONSUMIDOR'!A1"/><Relationship Id="rId17" Type="http://schemas.openxmlformats.org/officeDocument/2006/relationships/image" Target="../media/image20.png"/><Relationship Id="rId25" Type="http://schemas.openxmlformats.org/officeDocument/2006/relationships/image" Target="../media/image24.png"/><Relationship Id="rId2" Type="http://schemas.openxmlformats.org/officeDocument/2006/relationships/hyperlink" Target="#'BEM-ESTAR ANIMAL'!A1"/><Relationship Id="rId16" Type="http://schemas.openxmlformats.org/officeDocument/2006/relationships/hyperlink" Target="#'Compromisso com a Sustentabilid'!A1"/><Relationship Id="rId20" Type="http://schemas.openxmlformats.org/officeDocument/2006/relationships/hyperlink" Target="#'BETTER BEEF&#174;'!A1"/><Relationship Id="rId1" Type="http://schemas.openxmlformats.org/officeDocument/2006/relationships/image" Target="../media/image25.png"/><Relationship Id="rId6" Type="http://schemas.openxmlformats.org/officeDocument/2006/relationships/hyperlink" Target="#'&#201;TICA &amp; INTEGRIDADE'!A1"/><Relationship Id="rId11" Type="http://schemas.openxmlformats.org/officeDocument/2006/relationships/image" Target="../media/image17.png"/><Relationship Id="rId24" Type="http://schemas.openxmlformats.org/officeDocument/2006/relationships/hyperlink" Target="#'GEST&#195;O AMBIENTAL'!A1"/><Relationship Id="rId5" Type="http://schemas.openxmlformats.org/officeDocument/2006/relationships/image" Target="../media/image14.png"/><Relationship Id="rId15" Type="http://schemas.openxmlformats.org/officeDocument/2006/relationships/image" Target="../media/image19.png"/><Relationship Id="rId23" Type="http://schemas.openxmlformats.org/officeDocument/2006/relationships/image" Target="../media/image23.png"/><Relationship Id="rId10" Type="http://schemas.openxmlformats.org/officeDocument/2006/relationships/hyperlink" Target="#'SA&#218;DE E SEGURAN&#199;A OCUPACIONAL'!A1"/><Relationship Id="rId19" Type="http://schemas.openxmlformats.org/officeDocument/2006/relationships/image" Target="../media/image21.png"/><Relationship Id="rId4" Type="http://schemas.openxmlformats.org/officeDocument/2006/relationships/hyperlink" Target="#'PECU&#193;RIA SUSTENT&#193;VEL'!A1"/><Relationship Id="rId9" Type="http://schemas.openxmlformats.org/officeDocument/2006/relationships/image" Target="../media/image16.png"/><Relationship Id="rId14" Type="http://schemas.openxmlformats.org/officeDocument/2006/relationships/hyperlink" Target="#'MERCADO DE ATUA&#199;&#195;O'!A1"/><Relationship Id="rId22" Type="http://schemas.openxmlformats.org/officeDocument/2006/relationships/hyperlink" Target="#Capa!A1"/></Relationships>
</file>

<file path=xl/drawings/_rels/drawing5.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hyperlink" Target="#'SA&#218;DE E SEGURAN&#199;A OCUPACIONAL'!A1"/><Relationship Id="rId18" Type="http://schemas.openxmlformats.org/officeDocument/2006/relationships/image" Target="../media/image19.png"/><Relationship Id="rId26" Type="http://schemas.openxmlformats.org/officeDocument/2006/relationships/image" Target="../media/image23.png"/><Relationship Id="rId3" Type="http://schemas.openxmlformats.org/officeDocument/2006/relationships/image" Target="../media/image27.png"/><Relationship Id="rId21" Type="http://schemas.openxmlformats.org/officeDocument/2006/relationships/hyperlink" Target="#'Sobre a Central'!A1"/><Relationship Id="rId7" Type="http://schemas.openxmlformats.org/officeDocument/2006/relationships/hyperlink" Target="#'PECU&#193;RIA SUSTENT&#193;VEL'!A1"/><Relationship Id="rId12" Type="http://schemas.openxmlformats.org/officeDocument/2006/relationships/image" Target="../media/image16.png"/><Relationship Id="rId17" Type="http://schemas.openxmlformats.org/officeDocument/2006/relationships/hyperlink" Target="#'MERCADO DE ATUA&#199;&#195;O'!A1"/><Relationship Id="rId25" Type="http://schemas.openxmlformats.org/officeDocument/2006/relationships/hyperlink" Target="#Capa!A1"/><Relationship Id="rId2" Type="http://schemas.openxmlformats.org/officeDocument/2006/relationships/image" Target="../media/image26.png"/><Relationship Id="rId16" Type="http://schemas.openxmlformats.org/officeDocument/2006/relationships/image" Target="../media/image18.png"/><Relationship Id="rId20" Type="http://schemas.openxmlformats.org/officeDocument/2006/relationships/image" Target="../media/image20.png"/><Relationship Id="rId1" Type="http://schemas.openxmlformats.org/officeDocument/2006/relationships/image" Target="../media/image11.png"/><Relationship Id="rId6" Type="http://schemas.openxmlformats.org/officeDocument/2006/relationships/image" Target="../media/image13.png"/><Relationship Id="rId11" Type="http://schemas.openxmlformats.org/officeDocument/2006/relationships/hyperlink" Target="#'RESPOSNSABILIDADE SOCIAL'!A1"/><Relationship Id="rId24" Type="http://schemas.openxmlformats.org/officeDocument/2006/relationships/image" Target="../media/image22.png"/><Relationship Id="rId5" Type="http://schemas.openxmlformats.org/officeDocument/2006/relationships/hyperlink" Target="#'BEM-ESTAR ANIMAL'!A1"/><Relationship Id="rId15" Type="http://schemas.openxmlformats.org/officeDocument/2006/relationships/hyperlink" Target="#'BEM-ESTAR CONSUMIDOR'!A1"/><Relationship Id="rId23" Type="http://schemas.openxmlformats.org/officeDocument/2006/relationships/hyperlink" Target="#'BETTER BEEF&#174;'!A1"/><Relationship Id="rId28" Type="http://schemas.openxmlformats.org/officeDocument/2006/relationships/image" Target="../media/image24.png"/><Relationship Id="rId10" Type="http://schemas.openxmlformats.org/officeDocument/2006/relationships/image" Target="../media/image15.png"/><Relationship Id="rId19" Type="http://schemas.openxmlformats.org/officeDocument/2006/relationships/hyperlink" Target="#'Compromisso com a Sustentabilid'!A1"/><Relationship Id="rId4" Type="http://schemas.openxmlformats.org/officeDocument/2006/relationships/image" Target="../media/image28.png"/><Relationship Id="rId9" Type="http://schemas.openxmlformats.org/officeDocument/2006/relationships/hyperlink" Target="#'&#201;TICA &amp; INTEGRIDADE'!A1"/><Relationship Id="rId14" Type="http://schemas.openxmlformats.org/officeDocument/2006/relationships/image" Target="../media/image17.png"/><Relationship Id="rId22" Type="http://schemas.openxmlformats.org/officeDocument/2006/relationships/image" Target="../media/image21.png"/><Relationship Id="rId27" Type="http://schemas.openxmlformats.org/officeDocument/2006/relationships/hyperlink" Target="#'GEST&#195;O AMBIENTAL'!A1"/></Relationships>
</file>

<file path=xl/drawings/_rels/drawing6.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hyperlink" Target="#'SA&#218;DE E SEGURAN&#199;A OCUPACIONAL'!A1"/><Relationship Id="rId18" Type="http://schemas.openxmlformats.org/officeDocument/2006/relationships/image" Target="../media/image19.png"/><Relationship Id="rId26" Type="http://schemas.openxmlformats.org/officeDocument/2006/relationships/image" Target="../media/image23.png"/><Relationship Id="rId3" Type="http://schemas.openxmlformats.org/officeDocument/2006/relationships/image" Target="../media/image27.png"/><Relationship Id="rId21" Type="http://schemas.openxmlformats.org/officeDocument/2006/relationships/hyperlink" Target="#'Sobre a Central'!A1"/><Relationship Id="rId7" Type="http://schemas.openxmlformats.org/officeDocument/2006/relationships/hyperlink" Target="#'PECU&#193;RIA SUSTENT&#193;VEL'!A1"/><Relationship Id="rId12" Type="http://schemas.openxmlformats.org/officeDocument/2006/relationships/image" Target="../media/image16.png"/><Relationship Id="rId17" Type="http://schemas.openxmlformats.org/officeDocument/2006/relationships/hyperlink" Target="#'MERCADO DE ATUA&#199;&#195;O'!A1"/><Relationship Id="rId25" Type="http://schemas.openxmlformats.org/officeDocument/2006/relationships/hyperlink" Target="#Capa!A1"/><Relationship Id="rId2" Type="http://schemas.openxmlformats.org/officeDocument/2006/relationships/image" Target="../media/image29.png"/><Relationship Id="rId16" Type="http://schemas.openxmlformats.org/officeDocument/2006/relationships/image" Target="../media/image18.png"/><Relationship Id="rId20" Type="http://schemas.openxmlformats.org/officeDocument/2006/relationships/image" Target="../media/image20.png"/><Relationship Id="rId1" Type="http://schemas.openxmlformats.org/officeDocument/2006/relationships/image" Target="../media/image11.png"/><Relationship Id="rId6" Type="http://schemas.openxmlformats.org/officeDocument/2006/relationships/image" Target="../media/image13.png"/><Relationship Id="rId11" Type="http://schemas.openxmlformats.org/officeDocument/2006/relationships/hyperlink" Target="#'RESPOSNSABILIDADE SOCIAL'!A1"/><Relationship Id="rId24" Type="http://schemas.openxmlformats.org/officeDocument/2006/relationships/image" Target="../media/image22.png"/><Relationship Id="rId5" Type="http://schemas.openxmlformats.org/officeDocument/2006/relationships/hyperlink" Target="#'BEM-ESTAR ANIMAL'!A1"/><Relationship Id="rId15" Type="http://schemas.openxmlformats.org/officeDocument/2006/relationships/hyperlink" Target="#'BEM-ESTAR CONSUMIDOR'!A1"/><Relationship Id="rId23" Type="http://schemas.openxmlformats.org/officeDocument/2006/relationships/hyperlink" Target="#'BETTER BEEF&#174;'!A1"/><Relationship Id="rId28" Type="http://schemas.openxmlformats.org/officeDocument/2006/relationships/image" Target="../media/image24.png"/><Relationship Id="rId10" Type="http://schemas.openxmlformats.org/officeDocument/2006/relationships/image" Target="../media/image15.png"/><Relationship Id="rId19" Type="http://schemas.openxmlformats.org/officeDocument/2006/relationships/hyperlink" Target="#'Compromisso com a Sustentabilid'!A1"/><Relationship Id="rId4" Type="http://schemas.openxmlformats.org/officeDocument/2006/relationships/image" Target="../media/image28.png"/><Relationship Id="rId9" Type="http://schemas.openxmlformats.org/officeDocument/2006/relationships/hyperlink" Target="#'&#201;TICA &amp; INTEGRIDADE'!A1"/><Relationship Id="rId14" Type="http://schemas.openxmlformats.org/officeDocument/2006/relationships/image" Target="../media/image17.png"/><Relationship Id="rId22" Type="http://schemas.openxmlformats.org/officeDocument/2006/relationships/image" Target="../media/image21.png"/><Relationship Id="rId27" Type="http://schemas.openxmlformats.org/officeDocument/2006/relationships/hyperlink" Target="#'GEST&#195;O AMBIENTAL'!A1"/></Relationships>
</file>

<file path=xl/drawings/_rels/drawing7.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hyperlink" Target="#'SA&#218;DE E SEGURAN&#199;A OCUPACIONAL'!A1"/><Relationship Id="rId18" Type="http://schemas.openxmlformats.org/officeDocument/2006/relationships/image" Target="../media/image19.png"/><Relationship Id="rId26" Type="http://schemas.openxmlformats.org/officeDocument/2006/relationships/image" Target="../media/image23.png"/><Relationship Id="rId3" Type="http://schemas.openxmlformats.org/officeDocument/2006/relationships/image" Target="../media/image31.png"/><Relationship Id="rId21" Type="http://schemas.openxmlformats.org/officeDocument/2006/relationships/hyperlink" Target="#'Sobre a Central'!A1"/><Relationship Id="rId7" Type="http://schemas.openxmlformats.org/officeDocument/2006/relationships/hyperlink" Target="#'PECU&#193;RIA SUSTENT&#193;VEL'!A1"/><Relationship Id="rId12" Type="http://schemas.openxmlformats.org/officeDocument/2006/relationships/image" Target="../media/image16.png"/><Relationship Id="rId17" Type="http://schemas.openxmlformats.org/officeDocument/2006/relationships/hyperlink" Target="#'MERCADO DE ATUA&#199;&#195;O'!A1"/><Relationship Id="rId25" Type="http://schemas.openxmlformats.org/officeDocument/2006/relationships/hyperlink" Target="#Capa!A1"/><Relationship Id="rId2" Type="http://schemas.openxmlformats.org/officeDocument/2006/relationships/image" Target="../media/image30.png"/><Relationship Id="rId16" Type="http://schemas.openxmlformats.org/officeDocument/2006/relationships/image" Target="../media/image18.png"/><Relationship Id="rId20" Type="http://schemas.openxmlformats.org/officeDocument/2006/relationships/image" Target="../media/image20.png"/><Relationship Id="rId1" Type="http://schemas.openxmlformats.org/officeDocument/2006/relationships/image" Target="../media/image11.png"/><Relationship Id="rId6" Type="http://schemas.openxmlformats.org/officeDocument/2006/relationships/image" Target="../media/image13.png"/><Relationship Id="rId11" Type="http://schemas.openxmlformats.org/officeDocument/2006/relationships/hyperlink" Target="#'RESPOSNSABILIDADE SOCIAL'!A1"/><Relationship Id="rId24" Type="http://schemas.openxmlformats.org/officeDocument/2006/relationships/image" Target="../media/image22.png"/><Relationship Id="rId5" Type="http://schemas.openxmlformats.org/officeDocument/2006/relationships/hyperlink" Target="#'BEM-ESTAR ANIMAL'!A1"/><Relationship Id="rId15" Type="http://schemas.openxmlformats.org/officeDocument/2006/relationships/hyperlink" Target="#'BEM-ESTAR CONSUMIDOR'!A1"/><Relationship Id="rId23" Type="http://schemas.openxmlformats.org/officeDocument/2006/relationships/hyperlink" Target="#'BETTER BEEF&#174;'!A1"/><Relationship Id="rId28" Type="http://schemas.openxmlformats.org/officeDocument/2006/relationships/image" Target="../media/image24.png"/><Relationship Id="rId10" Type="http://schemas.openxmlformats.org/officeDocument/2006/relationships/image" Target="../media/image15.png"/><Relationship Id="rId19" Type="http://schemas.openxmlformats.org/officeDocument/2006/relationships/hyperlink" Target="#'Compromisso com a Sustentabilid'!A1"/><Relationship Id="rId4" Type="http://schemas.openxmlformats.org/officeDocument/2006/relationships/image" Target="../media/image32.png"/><Relationship Id="rId9" Type="http://schemas.openxmlformats.org/officeDocument/2006/relationships/hyperlink" Target="#'&#201;TICA &amp; INTEGRIDADE'!A1"/><Relationship Id="rId14" Type="http://schemas.openxmlformats.org/officeDocument/2006/relationships/image" Target="../media/image17.png"/><Relationship Id="rId22" Type="http://schemas.openxmlformats.org/officeDocument/2006/relationships/image" Target="../media/image21.png"/><Relationship Id="rId27" Type="http://schemas.openxmlformats.org/officeDocument/2006/relationships/hyperlink" Target="#'GEST&#195;O AMBIENTAL'!A1"/></Relationships>
</file>

<file path=xl/drawings/_rels/drawing8.xml.rels><?xml version="1.0" encoding="UTF-8" standalone="yes"?>
<Relationships xmlns="http://schemas.openxmlformats.org/package/2006/relationships"><Relationship Id="rId8" Type="http://schemas.openxmlformats.org/officeDocument/2006/relationships/hyperlink" Target="#'&#201;TICA &amp; INTEGRIDADE'!A1"/><Relationship Id="rId13" Type="http://schemas.openxmlformats.org/officeDocument/2006/relationships/image" Target="../media/image17.png"/><Relationship Id="rId18" Type="http://schemas.openxmlformats.org/officeDocument/2006/relationships/hyperlink" Target="#'Compromisso com a Sustentabilid'!A1"/><Relationship Id="rId26" Type="http://schemas.openxmlformats.org/officeDocument/2006/relationships/hyperlink" Target="#'GEST&#195;O AMBIENTAL'!A1"/><Relationship Id="rId3" Type="http://schemas.openxmlformats.org/officeDocument/2006/relationships/image" Target="../media/image32.png"/><Relationship Id="rId21" Type="http://schemas.openxmlformats.org/officeDocument/2006/relationships/image" Target="../media/image21.png"/><Relationship Id="rId7" Type="http://schemas.openxmlformats.org/officeDocument/2006/relationships/image" Target="../media/image14.png"/><Relationship Id="rId12" Type="http://schemas.openxmlformats.org/officeDocument/2006/relationships/hyperlink" Target="#'SA&#218;DE E SEGURAN&#199;A OCUPACIONAL'!A1"/><Relationship Id="rId17" Type="http://schemas.openxmlformats.org/officeDocument/2006/relationships/image" Target="../media/image19.png"/><Relationship Id="rId25" Type="http://schemas.openxmlformats.org/officeDocument/2006/relationships/image" Target="../media/image23.png"/><Relationship Id="rId2" Type="http://schemas.openxmlformats.org/officeDocument/2006/relationships/image" Target="../media/image33.png"/><Relationship Id="rId16" Type="http://schemas.openxmlformats.org/officeDocument/2006/relationships/hyperlink" Target="#'MERCADO DE ATUA&#199;&#195;O'!A1"/><Relationship Id="rId20" Type="http://schemas.openxmlformats.org/officeDocument/2006/relationships/hyperlink" Target="#'Sobre a Central'!A1"/><Relationship Id="rId1" Type="http://schemas.openxmlformats.org/officeDocument/2006/relationships/image" Target="../media/image11.png"/><Relationship Id="rId6" Type="http://schemas.openxmlformats.org/officeDocument/2006/relationships/hyperlink" Target="#'PECU&#193;RIA SUSTENT&#193;VEL'!A1"/><Relationship Id="rId11" Type="http://schemas.openxmlformats.org/officeDocument/2006/relationships/image" Target="../media/image16.png"/><Relationship Id="rId24" Type="http://schemas.openxmlformats.org/officeDocument/2006/relationships/hyperlink" Target="#Capa!A1"/><Relationship Id="rId5" Type="http://schemas.openxmlformats.org/officeDocument/2006/relationships/image" Target="../media/image13.png"/><Relationship Id="rId15" Type="http://schemas.openxmlformats.org/officeDocument/2006/relationships/image" Target="../media/image18.png"/><Relationship Id="rId23" Type="http://schemas.openxmlformats.org/officeDocument/2006/relationships/image" Target="../media/image22.png"/><Relationship Id="rId10" Type="http://schemas.openxmlformats.org/officeDocument/2006/relationships/hyperlink" Target="#'RESPOSNSABILIDADE SOCIAL'!A1"/><Relationship Id="rId19" Type="http://schemas.openxmlformats.org/officeDocument/2006/relationships/image" Target="../media/image20.png"/><Relationship Id="rId4" Type="http://schemas.openxmlformats.org/officeDocument/2006/relationships/hyperlink" Target="#'BEM-ESTAR ANIMAL'!A1"/><Relationship Id="rId9" Type="http://schemas.openxmlformats.org/officeDocument/2006/relationships/image" Target="../media/image15.png"/><Relationship Id="rId14" Type="http://schemas.openxmlformats.org/officeDocument/2006/relationships/hyperlink" Target="#'BEM-ESTAR CONSUMIDOR'!A1"/><Relationship Id="rId22" Type="http://schemas.openxmlformats.org/officeDocument/2006/relationships/hyperlink" Target="#'BETTER BEEF&#174;'!A1"/><Relationship Id="rId27" Type="http://schemas.openxmlformats.org/officeDocument/2006/relationships/image" Target="../media/image24.png"/></Relationships>
</file>

<file path=xl/drawings/_rels/drawing9.xml.rels><?xml version="1.0" encoding="UTF-8" standalone="yes"?>
<Relationships xmlns="http://schemas.openxmlformats.org/package/2006/relationships"><Relationship Id="rId8" Type="http://schemas.openxmlformats.org/officeDocument/2006/relationships/hyperlink" Target="#'PECU&#193;RIA SUSTENT&#193;VEL'!A1"/><Relationship Id="rId13" Type="http://schemas.openxmlformats.org/officeDocument/2006/relationships/image" Target="../media/image16.png"/><Relationship Id="rId18" Type="http://schemas.openxmlformats.org/officeDocument/2006/relationships/hyperlink" Target="#'MERCADO DE ATUA&#199;&#195;O'!A1"/><Relationship Id="rId26" Type="http://schemas.openxmlformats.org/officeDocument/2006/relationships/hyperlink" Target="#Capa!A1"/><Relationship Id="rId3" Type="http://schemas.openxmlformats.org/officeDocument/2006/relationships/image" Target="../media/image31.png"/><Relationship Id="rId21" Type="http://schemas.openxmlformats.org/officeDocument/2006/relationships/image" Target="../media/image20.png"/><Relationship Id="rId7" Type="http://schemas.openxmlformats.org/officeDocument/2006/relationships/image" Target="../media/image13.png"/><Relationship Id="rId12" Type="http://schemas.openxmlformats.org/officeDocument/2006/relationships/hyperlink" Target="#'RESPOSNSABILIDADE SOCIAL'!A1"/><Relationship Id="rId17" Type="http://schemas.openxmlformats.org/officeDocument/2006/relationships/image" Target="../media/image18.png"/><Relationship Id="rId25" Type="http://schemas.openxmlformats.org/officeDocument/2006/relationships/image" Target="../media/image22.png"/><Relationship Id="rId2" Type="http://schemas.openxmlformats.org/officeDocument/2006/relationships/image" Target="../media/image30.png"/><Relationship Id="rId16" Type="http://schemas.openxmlformats.org/officeDocument/2006/relationships/hyperlink" Target="#'BEM-ESTAR CONSUMIDOR'!A1"/><Relationship Id="rId20" Type="http://schemas.openxmlformats.org/officeDocument/2006/relationships/hyperlink" Target="#'Compromisso com a Sustentabilid'!A1"/><Relationship Id="rId29" Type="http://schemas.openxmlformats.org/officeDocument/2006/relationships/image" Target="../media/image24.png"/><Relationship Id="rId1" Type="http://schemas.openxmlformats.org/officeDocument/2006/relationships/image" Target="../media/image11.png"/><Relationship Id="rId6" Type="http://schemas.openxmlformats.org/officeDocument/2006/relationships/hyperlink" Target="#'BEM-ESTAR ANIMAL'!A1"/><Relationship Id="rId11" Type="http://schemas.openxmlformats.org/officeDocument/2006/relationships/image" Target="../media/image15.png"/><Relationship Id="rId24" Type="http://schemas.openxmlformats.org/officeDocument/2006/relationships/hyperlink" Target="#'BETTER BEEF&#174;'!A1"/><Relationship Id="rId5" Type="http://schemas.openxmlformats.org/officeDocument/2006/relationships/image" Target="../media/image34.png"/><Relationship Id="rId15" Type="http://schemas.openxmlformats.org/officeDocument/2006/relationships/image" Target="../media/image17.png"/><Relationship Id="rId23" Type="http://schemas.openxmlformats.org/officeDocument/2006/relationships/image" Target="../media/image21.png"/><Relationship Id="rId28" Type="http://schemas.openxmlformats.org/officeDocument/2006/relationships/hyperlink" Target="#'GEST&#195;O AMBIENTAL'!A1"/><Relationship Id="rId10" Type="http://schemas.openxmlformats.org/officeDocument/2006/relationships/hyperlink" Target="#'&#201;TICA &amp; INTEGRIDADE'!A1"/><Relationship Id="rId19" Type="http://schemas.openxmlformats.org/officeDocument/2006/relationships/image" Target="../media/image19.png"/><Relationship Id="rId4" Type="http://schemas.openxmlformats.org/officeDocument/2006/relationships/image" Target="../media/image32.png"/><Relationship Id="rId9" Type="http://schemas.openxmlformats.org/officeDocument/2006/relationships/image" Target="../media/image14.png"/><Relationship Id="rId14" Type="http://schemas.openxmlformats.org/officeDocument/2006/relationships/hyperlink" Target="#'SA&#218;DE E SEGURAN&#199;A OCUPACIONAL'!A1"/><Relationship Id="rId22" Type="http://schemas.openxmlformats.org/officeDocument/2006/relationships/hyperlink" Target="#'Sobre a Central'!A1"/><Relationship Id="rId27"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4198620</xdr:rowOff>
    </xdr:from>
    <xdr:to>
      <xdr:col>0</xdr:col>
      <xdr:colOff>13952220</xdr:colOff>
      <xdr:row>0</xdr:row>
      <xdr:rowOff>5006340</xdr:rowOff>
    </xdr:to>
    <xdr:sp macro="" textlink="">
      <xdr:nvSpPr>
        <xdr:cNvPr id="18" name="Retângulo 17">
          <a:extLst>
            <a:ext uri="{FF2B5EF4-FFF2-40B4-BE49-F238E27FC236}">
              <a16:creationId xmlns:a16="http://schemas.microsoft.com/office/drawing/2014/main" id="{00000000-0008-0000-0000-000012000000}"/>
            </a:ext>
          </a:extLst>
        </xdr:cNvPr>
        <xdr:cNvSpPr/>
      </xdr:nvSpPr>
      <xdr:spPr>
        <a:xfrm>
          <a:off x="0" y="4198620"/>
          <a:ext cx="13952220" cy="807720"/>
        </a:xfrm>
        <a:prstGeom prst="rect">
          <a:avLst/>
        </a:prstGeom>
        <a:solidFill>
          <a:srgbClr val="84181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4564380</xdr:rowOff>
    </xdr:from>
    <xdr:to>
      <xdr:col>0</xdr:col>
      <xdr:colOff>6858000</xdr:colOff>
      <xdr:row>36</xdr:row>
      <xdr:rowOff>0</xdr:rowOff>
    </xdr:to>
    <xdr:pic>
      <xdr:nvPicPr>
        <xdr:cNvPr id="19" name="Imagem 18" descr="Logotipo&#10;&#10;O conteúdo gerado por IA pode estar incorreto.">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564380"/>
          <a:ext cx="6858000" cy="6858000"/>
        </a:xfrm>
        <a:prstGeom prst="rect">
          <a:avLst/>
        </a:prstGeom>
      </xdr:spPr>
    </xdr:pic>
    <xdr:clientData/>
  </xdr:twoCellAnchor>
  <xdr:twoCellAnchor editAs="oneCell">
    <xdr:from>
      <xdr:col>0</xdr:col>
      <xdr:colOff>10386680</xdr:colOff>
      <xdr:row>0</xdr:row>
      <xdr:rowOff>251460</xdr:rowOff>
    </xdr:from>
    <xdr:to>
      <xdr:col>0</xdr:col>
      <xdr:colOff>13868400</xdr:colOff>
      <xdr:row>0</xdr:row>
      <xdr:rowOff>853440</xdr:rowOff>
    </xdr:to>
    <xdr:pic>
      <xdr:nvPicPr>
        <xdr:cNvPr id="20" name="Imagem 19" descr="Logotipo&#10;&#10;O conteúdo gerado por IA pode estar incorreto.">
          <a:extLst>
            <a:ext uri="{FF2B5EF4-FFF2-40B4-BE49-F238E27FC236}">
              <a16:creationId xmlns:a16="http://schemas.microsoft.com/office/drawing/2014/main" id="{00000000-0008-0000-0000-000014000000}"/>
            </a:ext>
          </a:extLst>
        </xdr:cNvPr>
        <xdr:cNvPicPr>
          <a:picLocks noChangeAspect="1"/>
        </xdr:cNvPicPr>
      </xdr:nvPicPr>
      <xdr:blipFill rotWithShape="1">
        <a:blip xmlns:r="http://schemas.openxmlformats.org/officeDocument/2006/relationships" r:embed="rId2" cstate="print">
          <a:lum bright="70000" contrast="-70000"/>
          <a:extLst>
            <a:ext uri="{28A0092B-C50C-407E-A947-70E740481C1C}">
              <a14:useLocalDpi xmlns:a14="http://schemas.microsoft.com/office/drawing/2010/main" val="0"/>
            </a:ext>
          </a:extLst>
        </a:blip>
        <a:srcRect t="43614" b="39096"/>
        <a:stretch>
          <a:fillRect/>
        </a:stretch>
      </xdr:blipFill>
      <xdr:spPr>
        <a:xfrm>
          <a:off x="10386680" y="251460"/>
          <a:ext cx="3481720" cy="601980"/>
        </a:xfrm>
        <a:prstGeom prst="rect">
          <a:avLst/>
        </a:prstGeom>
      </xdr:spPr>
    </xdr:pic>
    <xdr:clientData/>
  </xdr:twoCellAnchor>
  <xdr:twoCellAnchor>
    <xdr:from>
      <xdr:col>0</xdr:col>
      <xdr:colOff>0</xdr:colOff>
      <xdr:row>0</xdr:row>
      <xdr:rowOff>4152900</xdr:rowOff>
    </xdr:from>
    <xdr:to>
      <xdr:col>0</xdr:col>
      <xdr:colOff>7962900</xdr:colOff>
      <xdr:row>0</xdr:row>
      <xdr:rowOff>4907280</xdr:rowOff>
    </xdr:to>
    <xdr:sp macro="" textlink="">
      <xdr:nvSpPr>
        <xdr:cNvPr id="17" name="CaixaDeTexto 16">
          <a:extLst>
            <a:ext uri="{FF2B5EF4-FFF2-40B4-BE49-F238E27FC236}">
              <a16:creationId xmlns:a16="http://schemas.microsoft.com/office/drawing/2014/main" id="{00000000-0008-0000-0000-000011000000}"/>
            </a:ext>
          </a:extLst>
        </xdr:cNvPr>
        <xdr:cNvSpPr txBox="1"/>
      </xdr:nvSpPr>
      <xdr:spPr>
        <a:xfrm>
          <a:off x="0" y="4152900"/>
          <a:ext cx="7962900" cy="754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4800" b="1">
              <a:solidFill>
                <a:schemeClr val="bg1"/>
              </a:solidFill>
            </a:rPr>
            <a:t>Central de Indicadores (CDI )</a:t>
          </a:r>
        </a:p>
      </xdr:txBody>
    </xdr:sp>
    <xdr:clientData/>
  </xdr:twoCellAnchor>
  <xdr:twoCellAnchor>
    <xdr:from>
      <xdr:col>0</xdr:col>
      <xdr:colOff>11963400</xdr:colOff>
      <xdr:row>0</xdr:row>
      <xdr:rowOff>4320540</xdr:rowOff>
    </xdr:from>
    <xdr:to>
      <xdr:col>0</xdr:col>
      <xdr:colOff>13837920</xdr:colOff>
      <xdr:row>0</xdr:row>
      <xdr:rowOff>4907280</xdr:rowOff>
    </xdr:to>
    <xdr:sp macro="" textlink="">
      <xdr:nvSpPr>
        <xdr:cNvPr id="23" name="Retângulo: Cantos Arredondados 22">
          <a:hlinkClick xmlns:r="http://schemas.openxmlformats.org/officeDocument/2006/relationships" r:id="rId3"/>
          <a:extLst>
            <a:ext uri="{FF2B5EF4-FFF2-40B4-BE49-F238E27FC236}">
              <a16:creationId xmlns:a16="http://schemas.microsoft.com/office/drawing/2014/main" id="{00000000-0008-0000-0000-000017000000}"/>
            </a:ext>
          </a:extLst>
        </xdr:cNvPr>
        <xdr:cNvSpPr/>
      </xdr:nvSpPr>
      <xdr:spPr>
        <a:xfrm>
          <a:off x="11963400" y="4320540"/>
          <a:ext cx="1874520" cy="586740"/>
        </a:xfrm>
        <a:prstGeom prst="round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2400" b="1">
              <a:solidFill>
                <a:srgbClr val="841811"/>
              </a:solidFill>
            </a:rPr>
            <a:t>ENTRAR</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22861</xdr:colOff>
      <xdr:row>0</xdr:row>
      <xdr:rowOff>159161</xdr:rowOff>
    </xdr:from>
    <xdr:to>
      <xdr:col>1</xdr:col>
      <xdr:colOff>123601</xdr:colOff>
      <xdr:row>0</xdr:row>
      <xdr:rowOff>529322</xdr:rowOff>
    </xdr:to>
    <xdr:pic>
      <xdr:nvPicPr>
        <xdr:cNvPr id="2" name="Imagem 1">
          <a:extLst>
            <a:ext uri="{FF2B5EF4-FFF2-40B4-BE49-F238E27FC236}">
              <a16:creationId xmlns:a16="http://schemas.microsoft.com/office/drawing/2014/main" id="{00000000-0008-0000-0700-000002000000}"/>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l="6962" t="42652" r="5666" b="39381"/>
        <a:stretch>
          <a:fillRect/>
        </a:stretch>
      </xdr:blipFill>
      <xdr:spPr>
        <a:xfrm>
          <a:off x="22861" y="159161"/>
          <a:ext cx="1800000" cy="370161"/>
        </a:xfrm>
        <a:prstGeom prst="rect">
          <a:avLst/>
        </a:prstGeom>
      </xdr:spPr>
    </xdr:pic>
    <xdr:clientData/>
  </xdr:twoCellAnchor>
  <xdr:twoCellAnchor>
    <xdr:from>
      <xdr:col>7</xdr:col>
      <xdr:colOff>0</xdr:colOff>
      <xdr:row>0</xdr:row>
      <xdr:rowOff>0</xdr:rowOff>
    </xdr:from>
    <xdr:to>
      <xdr:col>10</xdr:col>
      <xdr:colOff>518160</xdr:colOff>
      <xdr:row>4</xdr:row>
      <xdr:rowOff>320040</xdr:rowOff>
    </xdr:to>
    <xdr:sp macro="" textlink="">
      <xdr:nvSpPr>
        <xdr:cNvPr id="3" name="CaixaDeTexto 2">
          <a:extLst>
            <a:ext uri="{FF2B5EF4-FFF2-40B4-BE49-F238E27FC236}">
              <a16:creationId xmlns:a16="http://schemas.microsoft.com/office/drawing/2014/main" id="{43BFECB6-28F9-4605-8544-1D083094BF87}"/>
            </a:ext>
          </a:extLst>
        </xdr:cNvPr>
        <xdr:cNvSpPr txBox="1"/>
      </xdr:nvSpPr>
      <xdr:spPr>
        <a:xfrm>
          <a:off x="9418320" y="0"/>
          <a:ext cx="4015740" cy="18897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t>A ética é a base de todas as ações do </a:t>
          </a:r>
          <a:r>
            <a:rPr lang="pt-BR" sz="1200" b="1"/>
            <a:t>Frigorífico Better Beef</a:t>
          </a:r>
          <a:r>
            <a:rPr lang="pt-BR" sz="1200"/>
            <a:t>, orientando nossa conduta e guiando a forma como nos relacionamos com colaboradores, fornecedores, clientes, parceiros e a sociedade. </a:t>
          </a:r>
        </a:p>
        <a:p>
          <a:endParaRPr lang="pt-BR" sz="1200"/>
        </a:p>
        <a:p>
          <a:r>
            <a:rPr lang="pt-BR" sz="1200"/>
            <a:t>Atuamos com transparência, responsabilidade e respeito, assegurando que nossas decisões e práticas estejam alinhadas aos princípios da integridade e da conformidade legal.</a:t>
          </a:r>
        </a:p>
      </xdr:txBody>
    </xdr:sp>
    <xdr:clientData/>
  </xdr:twoCellAnchor>
  <xdr:twoCellAnchor editAs="oneCell">
    <xdr:from>
      <xdr:col>7</xdr:col>
      <xdr:colOff>76200</xdr:colOff>
      <xdr:row>6</xdr:row>
      <xdr:rowOff>8000</xdr:rowOff>
    </xdr:from>
    <xdr:to>
      <xdr:col>7</xdr:col>
      <xdr:colOff>960199</xdr:colOff>
      <xdr:row>8</xdr:row>
      <xdr:rowOff>129999</xdr:rowOff>
    </xdr:to>
    <xdr:pic>
      <xdr:nvPicPr>
        <xdr:cNvPr id="4" name="Imagem 3">
          <a:extLst>
            <a:ext uri="{FF2B5EF4-FFF2-40B4-BE49-F238E27FC236}">
              <a16:creationId xmlns:a16="http://schemas.microsoft.com/office/drawing/2014/main" id="{288C4138-429A-4750-B390-892BBABCD1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9494520" y="2339720"/>
          <a:ext cx="883999" cy="883999"/>
        </a:xfrm>
        <a:prstGeom prst="rect">
          <a:avLst/>
        </a:prstGeom>
      </xdr:spPr>
    </xdr:pic>
    <xdr:clientData/>
  </xdr:twoCellAnchor>
  <xdr:twoCellAnchor editAs="oneCell">
    <xdr:from>
      <xdr:col>7</xdr:col>
      <xdr:colOff>1027544</xdr:colOff>
      <xdr:row>6</xdr:row>
      <xdr:rowOff>0</xdr:rowOff>
    </xdr:from>
    <xdr:to>
      <xdr:col>8</xdr:col>
      <xdr:colOff>757648</xdr:colOff>
      <xdr:row>8</xdr:row>
      <xdr:rowOff>138000</xdr:rowOff>
    </xdr:to>
    <xdr:pic>
      <xdr:nvPicPr>
        <xdr:cNvPr id="5" name="Imagem 4">
          <a:extLst>
            <a:ext uri="{FF2B5EF4-FFF2-40B4-BE49-F238E27FC236}">
              <a16:creationId xmlns:a16="http://schemas.microsoft.com/office/drawing/2014/main" id="{2B585213-E85A-420B-83AB-D8F5263D9DA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0445864" y="2331720"/>
          <a:ext cx="895964" cy="900000"/>
        </a:xfrm>
        <a:prstGeom prst="rect">
          <a:avLst/>
        </a:prstGeom>
      </xdr:spPr>
    </xdr:pic>
    <xdr:clientData/>
  </xdr:twoCellAnchor>
  <xdr:oneCellAnchor>
    <xdr:from>
      <xdr:col>9</xdr:col>
      <xdr:colOff>0</xdr:colOff>
      <xdr:row>6</xdr:row>
      <xdr:rowOff>0</xdr:rowOff>
    </xdr:from>
    <xdr:ext cx="1939636" cy="264560"/>
    <xdr:sp macro="" textlink="">
      <xdr:nvSpPr>
        <xdr:cNvPr id="8" name="CaixaDeTexto 7">
          <a:hlinkClick xmlns:r="http://schemas.openxmlformats.org/officeDocument/2006/relationships" r:id="rId4"/>
          <a:extLst>
            <a:ext uri="{FF2B5EF4-FFF2-40B4-BE49-F238E27FC236}">
              <a16:creationId xmlns:a16="http://schemas.microsoft.com/office/drawing/2014/main" id="{16FB520A-DDAC-4986-8241-7656044812E3}"/>
            </a:ext>
          </a:extLst>
        </xdr:cNvPr>
        <xdr:cNvSpPr txBox="1"/>
      </xdr:nvSpPr>
      <xdr:spPr>
        <a:xfrm>
          <a:off x="0" y="807720"/>
          <a:ext cx="193963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100">
            <a:solidFill>
              <a:srgbClr val="841811"/>
            </a:solidFill>
          </a:endParaRPr>
        </a:p>
      </xdr:txBody>
    </xdr:sp>
    <xdr:clientData/>
  </xdr:oneCellAnchor>
  <xdr:oneCellAnchor>
    <xdr:from>
      <xdr:col>9</xdr:col>
      <xdr:colOff>0</xdr:colOff>
      <xdr:row>6</xdr:row>
      <xdr:rowOff>225779</xdr:rowOff>
    </xdr:from>
    <xdr:ext cx="1939636" cy="264560"/>
    <xdr:sp macro="" textlink="">
      <xdr:nvSpPr>
        <xdr:cNvPr id="9" name="CaixaDeTexto 8">
          <a:hlinkClick xmlns:r="http://schemas.openxmlformats.org/officeDocument/2006/relationships" r:id="rId5"/>
          <a:extLst>
            <a:ext uri="{FF2B5EF4-FFF2-40B4-BE49-F238E27FC236}">
              <a16:creationId xmlns:a16="http://schemas.microsoft.com/office/drawing/2014/main" id="{B6945ABF-C857-43A3-83CC-1815E1505052}"/>
            </a:ext>
          </a:extLst>
        </xdr:cNvPr>
        <xdr:cNvSpPr txBox="1"/>
      </xdr:nvSpPr>
      <xdr:spPr>
        <a:xfrm>
          <a:off x="0" y="1033499"/>
          <a:ext cx="193963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pt-BR">
            <a:solidFill>
              <a:srgbClr val="841811"/>
            </a:solidFill>
            <a:effectLst/>
          </a:endParaRPr>
        </a:p>
      </xdr:txBody>
    </xdr:sp>
    <xdr:clientData/>
  </xdr:oneCellAnchor>
  <xdr:oneCellAnchor>
    <xdr:from>
      <xdr:col>9</xdr:col>
      <xdr:colOff>0</xdr:colOff>
      <xdr:row>7</xdr:row>
      <xdr:rowOff>70558</xdr:rowOff>
    </xdr:from>
    <xdr:ext cx="1939636" cy="264560"/>
    <xdr:sp macro="" textlink="">
      <xdr:nvSpPr>
        <xdr:cNvPr id="10" name="CaixaDeTexto 9">
          <a:hlinkClick xmlns:r="http://schemas.openxmlformats.org/officeDocument/2006/relationships" r:id="rId6"/>
          <a:extLst>
            <a:ext uri="{FF2B5EF4-FFF2-40B4-BE49-F238E27FC236}">
              <a16:creationId xmlns:a16="http://schemas.microsoft.com/office/drawing/2014/main" id="{9EDADDFD-D332-45C3-954F-B82774008F0C}"/>
            </a:ext>
          </a:extLst>
        </xdr:cNvPr>
        <xdr:cNvSpPr txBox="1"/>
      </xdr:nvSpPr>
      <xdr:spPr>
        <a:xfrm>
          <a:off x="0" y="1259278"/>
          <a:ext cx="193963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pt-BR">
            <a:solidFill>
              <a:srgbClr val="841811"/>
            </a:solidFill>
            <a:effectLst/>
          </a:endParaRPr>
        </a:p>
      </xdr:txBody>
    </xdr:sp>
    <xdr:clientData/>
  </xdr:oneCellAnchor>
  <xdr:oneCellAnchor>
    <xdr:from>
      <xdr:col>9</xdr:col>
      <xdr:colOff>0</xdr:colOff>
      <xdr:row>7</xdr:row>
      <xdr:rowOff>296337</xdr:rowOff>
    </xdr:from>
    <xdr:ext cx="1939636" cy="450275"/>
    <xdr:sp macro="" textlink="">
      <xdr:nvSpPr>
        <xdr:cNvPr id="11" name="CaixaDeTexto 10">
          <a:hlinkClick xmlns:r="http://schemas.openxmlformats.org/officeDocument/2006/relationships" r:id="rId7"/>
          <a:extLst>
            <a:ext uri="{FF2B5EF4-FFF2-40B4-BE49-F238E27FC236}">
              <a16:creationId xmlns:a16="http://schemas.microsoft.com/office/drawing/2014/main" id="{BF3D69CA-6E16-4F6F-8D73-DBE3F38F7CE0}"/>
            </a:ext>
          </a:extLst>
        </xdr:cNvPr>
        <xdr:cNvSpPr txBox="1"/>
      </xdr:nvSpPr>
      <xdr:spPr>
        <a:xfrm>
          <a:off x="0" y="1485057"/>
          <a:ext cx="1939636" cy="450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pt-BR">
            <a:solidFill>
              <a:srgbClr val="841811"/>
            </a:solidFill>
            <a:effectLst/>
          </a:endParaRPr>
        </a:p>
      </xdr:txBody>
    </xdr:sp>
    <xdr:clientData/>
  </xdr:oneCellAnchor>
  <xdr:oneCellAnchor>
    <xdr:from>
      <xdr:col>9</xdr:col>
      <xdr:colOff>0</xdr:colOff>
      <xdr:row>8</xdr:row>
      <xdr:rowOff>326831</xdr:rowOff>
    </xdr:from>
    <xdr:ext cx="1939636" cy="264560"/>
    <xdr:sp macro="" textlink="">
      <xdr:nvSpPr>
        <xdr:cNvPr id="12" name="CaixaDeTexto 11">
          <a:hlinkClick xmlns:r="http://schemas.openxmlformats.org/officeDocument/2006/relationships" r:id="rId8"/>
          <a:extLst>
            <a:ext uri="{FF2B5EF4-FFF2-40B4-BE49-F238E27FC236}">
              <a16:creationId xmlns:a16="http://schemas.microsoft.com/office/drawing/2014/main" id="{3C523A5B-0C0E-4941-95DE-600C3BB8027C}"/>
            </a:ext>
          </a:extLst>
        </xdr:cNvPr>
        <xdr:cNvSpPr txBox="1"/>
      </xdr:nvSpPr>
      <xdr:spPr>
        <a:xfrm>
          <a:off x="0" y="1896551"/>
          <a:ext cx="193963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pt-BR">
            <a:solidFill>
              <a:srgbClr val="841811"/>
            </a:solidFill>
            <a:effectLst/>
          </a:endParaRPr>
        </a:p>
      </xdr:txBody>
    </xdr:sp>
    <xdr:clientData/>
  </xdr:oneCellAnchor>
  <xdr:oneCellAnchor>
    <xdr:from>
      <xdr:col>9</xdr:col>
      <xdr:colOff>0</xdr:colOff>
      <xdr:row>9</xdr:row>
      <xdr:rowOff>171610</xdr:rowOff>
    </xdr:from>
    <xdr:ext cx="2036616" cy="264560"/>
    <xdr:sp macro="" textlink="">
      <xdr:nvSpPr>
        <xdr:cNvPr id="13" name="CaixaDeTexto 12">
          <a:hlinkClick xmlns:r="http://schemas.openxmlformats.org/officeDocument/2006/relationships" r:id="rId9"/>
          <a:extLst>
            <a:ext uri="{FF2B5EF4-FFF2-40B4-BE49-F238E27FC236}">
              <a16:creationId xmlns:a16="http://schemas.microsoft.com/office/drawing/2014/main" id="{7AEA87D7-3743-4D7D-B6B3-B93FC7A4FE9F}"/>
            </a:ext>
          </a:extLst>
        </xdr:cNvPr>
        <xdr:cNvSpPr txBox="1"/>
      </xdr:nvSpPr>
      <xdr:spPr>
        <a:xfrm>
          <a:off x="0" y="2122330"/>
          <a:ext cx="203661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pt-BR">
            <a:solidFill>
              <a:srgbClr val="841811"/>
            </a:solidFill>
            <a:effectLst/>
          </a:endParaRPr>
        </a:p>
      </xdr:txBody>
    </xdr:sp>
    <xdr:clientData/>
  </xdr:oneCellAnchor>
  <xdr:oneCellAnchor>
    <xdr:from>
      <xdr:col>9</xdr:col>
      <xdr:colOff>0</xdr:colOff>
      <xdr:row>10</xdr:row>
      <xdr:rowOff>16389</xdr:rowOff>
    </xdr:from>
    <xdr:ext cx="2036616" cy="264560"/>
    <xdr:sp macro="" textlink="">
      <xdr:nvSpPr>
        <xdr:cNvPr id="14" name="CaixaDeTexto 13">
          <a:hlinkClick xmlns:r="http://schemas.openxmlformats.org/officeDocument/2006/relationships" r:id="rId10"/>
          <a:extLst>
            <a:ext uri="{FF2B5EF4-FFF2-40B4-BE49-F238E27FC236}">
              <a16:creationId xmlns:a16="http://schemas.microsoft.com/office/drawing/2014/main" id="{F40FF40F-3B0B-4323-A5D5-DF9595493BBE}"/>
            </a:ext>
          </a:extLst>
        </xdr:cNvPr>
        <xdr:cNvSpPr txBox="1"/>
      </xdr:nvSpPr>
      <xdr:spPr>
        <a:xfrm>
          <a:off x="11750040" y="3872109"/>
          <a:ext cx="203661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pt-BR">
            <a:solidFill>
              <a:srgbClr val="841811"/>
            </a:solidFill>
            <a:effectLst/>
          </a:endParaRPr>
        </a:p>
      </xdr:txBody>
    </xdr:sp>
    <xdr:clientData/>
  </xdr:oneCellAnchor>
  <xdr:oneCellAnchor>
    <xdr:from>
      <xdr:col>9</xdr:col>
      <xdr:colOff>0</xdr:colOff>
      <xdr:row>11</xdr:row>
      <xdr:rowOff>33394</xdr:rowOff>
    </xdr:from>
    <xdr:ext cx="2036616" cy="264560"/>
    <xdr:sp macro="" textlink="">
      <xdr:nvSpPr>
        <xdr:cNvPr id="15" name="CaixaDeTexto 14">
          <a:hlinkClick xmlns:r="http://schemas.openxmlformats.org/officeDocument/2006/relationships" r:id="rId11"/>
          <a:extLst>
            <a:ext uri="{FF2B5EF4-FFF2-40B4-BE49-F238E27FC236}">
              <a16:creationId xmlns:a16="http://schemas.microsoft.com/office/drawing/2014/main" id="{9F2F0B96-8FC6-4B5F-ADB7-F84B8CCE913E}"/>
            </a:ext>
          </a:extLst>
        </xdr:cNvPr>
        <xdr:cNvSpPr txBox="1"/>
      </xdr:nvSpPr>
      <xdr:spPr>
        <a:xfrm>
          <a:off x="0" y="2746114"/>
          <a:ext cx="203661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pt-BR">
            <a:solidFill>
              <a:srgbClr val="841811"/>
            </a:solidFill>
            <a:effectLst/>
          </a:endParaRPr>
        </a:p>
      </xdr:txBody>
    </xdr:sp>
    <xdr:clientData/>
  </xdr:oneCellAnchor>
  <xdr:oneCellAnchor>
    <xdr:from>
      <xdr:col>9</xdr:col>
      <xdr:colOff>0</xdr:colOff>
      <xdr:row>11</xdr:row>
      <xdr:rowOff>259173</xdr:rowOff>
    </xdr:from>
    <xdr:ext cx="2036616" cy="264560"/>
    <xdr:sp macro="" textlink="">
      <xdr:nvSpPr>
        <xdr:cNvPr id="16" name="CaixaDeTexto 15">
          <a:hlinkClick xmlns:r="http://schemas.openxmlformats.org/officeDocument/2006/relationships" r:id="rId12"/>
          <a:extLst>
            <a:ext uri="{FF2B5EF4-FFF2-40B4-BE49-F238E27FC236}">
              <a16:creationId xmlns:a16="http://schemas.microsoft.com/office/drawing/2014/main" id="{932014F2-3FA4-48E6-884B-4330F57E6332}"/>
            </a:ext>
          </a:extLst>
        </xdr:cNvPr>
        <xdr:cNvSpPr txBox="1"/>
      </xdr:nvSpPr>
      <xdr:spPr>
        <a:xfrm>
          <a:off x="0" y="2971893"/>
          <a:ext cx="203661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pt-BR">
            <a:solidFill>
              <a:srgbClr val="841811"/>
            </a:solidFill>
            <a:effectLst/>
          </a:endParaRPr>
        </a:p>
      </xdr:txBody>
    </xdr:sp>
    <xdr:clientData/>
  </xdr:oneCellAnchor>
  <xdr:oneCellAnchor>
    <xdr:from>
      <xdr:col>9</xdr:col>
      <xdr:colOff>0</xdr:colOff>
      <xdr:row>12</xdr:row>
      <xdr:rowOff>103952</xdr:rowOff>
    </xdr:from>
    <xdr:ext cx="2036616" cy="264560"/>
    <xdr:sp macro="" textlink="">
      <xdr:nvSpPr>
        <xdr:cNvPr id="17" name="CaixaDeTexto 16">
          <a:hlinkClick xmlns:r="http://schemas.openxmlformats.org/officeDocument/2006/relationships" r:id="rId13"/>
          <a:extLst>
            <a:ext uri="{FF2B5EF4-FFF2-40B4-BE49-F238E27FC236}">
              <a16:creationId xmlns:a16="http://schemas.microsoft.com/office/drawing/2014/main" id="{2C11F24F-F45A-4581-9425-7D203960AA06}"/>
            </a:ext>
          </a:extLst>
        </xdr:cNvPr>
        <xdr:cNvSpPr txBox="1"/>
      </xdr:nvSpPr>
      <xdr:spPr>
        <a:xfrm>
          <a:off x="0" y="3197672"/>
          <a:ext cx="203661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pt-BR">
            <a:solidFill>
              <a:srgbClr val="841811"/>
            </a:solidFill>
            <a:effectLst/>
          </a:endParaRPr>
        </a:p>
      </xdr:txBody>
    </xdr:sp>
    <xdr:clientData/>
  </xdr:oneCellAnchor>
  <xdr:oneCellAnchor>
    <xdr:from>
      <xdr:col>9</xdr:col>
      <xdr:colOff>0</xdr:colOff>
      <xdr:row>12</xdr:row>
      <xdr:rowOff>329731</xdr:rowOff>
    </xdr:from>
    <xdr:ext cx="2036616" cy="228597"/>
    <xdr:sp macro="" textlink="">
      <xdr:nvSpPr>
        <xdr:cNvPr id="18" name="CaixaDeTexto 17">
          <a:hlinkClick xmlns:r="http://schemas.openxmlformats.org/officeDocument/2006/relationships" r:id="rId14"/>
          <a:extLst>
            <a:ext uri="{FF2B5EF4-FFF2-40B4-BE49-F238E27FC236}">
              <a16:creationId xmlns:a16="http://schemas.microsoft.com/office/drawing/2014/main" id="{3019D2B1-A8A8-4B17-B4A3-296B8C7F2553}"/>
            </a:ext>
          </a:extLst>
        </xdr:cNvPr>
        <xdr:cNvSpPr txBox="1"/>
      </xdr:nvSpPr>
      <xdr:spPr>
        <a:xfrm>
          <a:off x="0" y="3423451"/>
          <a:ext cx="2036616" cy="2285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pt-BR">
            <a:solidFill>
              <a:srgbClr val="841811"/>
            </a:solidFill>
            <a:effectLst/>
          </a:endParaRPr>
        </a:p>
      </xdr:txBody>
    </xdr:sp>
    <xdr:clientData/>
  </xdr:oneCellAnchor>
  <xdr:oneCellAnchor>
    <xdr:from>
      <xdr:col>9</xdr:col>
      <xdr:colOff>0</xdr:colOff>
      <xdr:row>13</xdr:row>
      <xdr:rowOff>138547</xdr:rowOff>
    </xdr:from>
    <xdr:ext cx="2036616" cy="264560"/>
    <xdr:sp macro="" textlink="">
      <xdr:nvSpPr>
        <xdr:cNvPr id="19" name="CaixaDeTexto 18">
          <a:hlinkClick xmlns:r="http://schemas.openxmlformats.org/officeDocument/2006/relationships" r:id="rId15"/>
          <a:extLst>
            <a:ext uri="{FF2B5EF4-FFF2-40B4-BE49-F238E27FC236}">
              <a16:creationId xmlns:a16="http://schemas.microsoft.com/office/drawing/2014/main" id="{48FC9A0B-8A45-4F9C-95F3-3252F71A633A}"/>
            </a:ext>
          </a:extLst>
        </xdr:cNvPr>
        <xdr:cNvSpPr txBox="1"/>
      </xdr:nvSpPr>
      <xdr:spPr>
        <a:xfrm>
          <a:off x="0" y="3613267"/>
          <a:ext cx="203661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pt-BR">
            <a:solidFill>
              <a:srgbClr val="841811"/>
            </a:solidFill>
            <a:effectLst/>
          </a:endParaRPr>
        </a:p>
      </xdr:txBody>
    </xdr:sp>
    <xdr:clientData/>
  </xdr:oneCellAnchor>
  <xdr:twoCellAnchor>
    <xdr:from>
      <xdr:col>0</xdr:col>
      <xdr:colOff>0</xdr:colOff>
      <xdr:row>2</xdr:row>
      <xdr:rowOff>60128</xdr:rowOff>
    </xdr:from>
    <xdr:to>
      <xdr:col>0</xdr:col>
      <xdr:colOff>1597136</xdr:colOff>
      <xdr:row>13</xdr:row>
      <xdr:rowOff>0</xdr:rowOff>
    </xdr:to>
    <xdr:grpSp>
      <xdr:nvGrpSpPr>
        <xdr:cNvPr id="24" name="Agrupar 23">
          <a:extLst>
            <a:ext uri="{FF2B5EF4-FFF2-40B4-BE49-F238E27FC236}">
              <a16:creationId xmlns:a16="http://schemas.microsoft.com/office/drawing/2014/main" id="{C6B429B4-1017-40A9-B127-F96509879676}"/>
            </a:ext>
          </a:extLst>
        </xdr:cNvPr>
        <xdr:cNvGrpSpPr/>
      </xdr:nvGrpSpPr>
      <xdr:grpSpPr>
        <a:xfrm>
          <a:off x="0" y="867848"/>
          <a:ext cx="1597136" cy="4130872"/>
          <a:chOff x="118170" y="863856"/>
          <a:chExt cx="1597136" cy="4130872"/>
        </a:xfrm>
      </xdr:grpSpPr>
      <xdr:pic>
        <xdr:nvPicPr>
          <xdr:cNvPr id="25" name="Imagem 24">
            <a:hlinkClick xmlns:r="http://schemas.openxmlformats.org/officeDocument/2006/relationships" r:id="rId14"/>
            <a:extLst>
              <a:ext uri="{FF2B5EF4-FFF2-40B4-BE49-F238E27FC236}">
                <a16:creationId xmlns:a16="http://schemas.microsoft.com/office/drawing/2014/main" id="{0F48AA71-DDD5-82D3-6C35-621808DABF2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18170" y="4431978"/>
            <a:ext cx="1588741" cy="272487"/>
          </a:xfrm>
          <a:prstGeom prst="rect">
            <a:avLst/>
          </a:prstGeom>
        </xdr:spPr>
      </xdr:pic>
      <xdr:pic>
        <xdr:nvPicPr>
          <xdr:cNvPr id="26" name="Imagem 25">
            <a:hlinkClick xmlns:r="http://schemas.openxmlformats.org/officeDocument/2006/relationships" r:id="rId13"/>
            <a:extLst>
              <a:ext uri="{FF2B5EF4-FFF2-40B4-BE49-F238E27FC236}">
                <a16:creationId xmlns:a16="http://schemas.microsoft.com/office/drawing/2014/main" id="{F853BB78-F0BD-76F3-FD85-6937999475F8}"/>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18170" y="4006582"/>
            <a:ext cx="1588741" cy="408731"/>
          </a:xfrm>
          <a:prstGeom prst="rect">
            <a:avLst/>
          </a:prstGeom>
        </xdr:spPr>
      </xdr:pic>
      <xdr:pic>
        <xdr:nvPicPr>
          <xdr:cNvPr id="27" name="Imagem 26">
            <a:hlinkClick xmlns:r="http://schemas.openxmlformats.org/officeDocument/2006/relationships" r:id="rId12"/>
            <a:extLst>
              <a:ext uri="{FF2B5EF4-FFF2-40B4-BE49-F238E27FC236}">
                <a16:creationId xmlns:a16="http://schemas.microsoft.com/office/drawing/2014/main" id="{1ECCD93C-D859-5DFC-7BC9-81E86EA3755D}"/>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18170" y="3717430"/>
            <a:ext cx="1588741" cy="272487"/>
          </a:xfrm>
          <a:prstGeom prst="rect">
            <a:avLst/>
          </a:prstGeom>
        </xdr:spPr>
      </xdr:pic>
      <xdr:pic>
        <xdr:nvPicPr>
          <xdr:cNvPr id="28" name="Imagem 27">
            <a:hlinkClick xmlns:r="http://schemas.openxmlformats.org/officeDocument/2006/relationships" r:id="rId11"/>
            <a:extLst>
              <a:ext uri="{FF2B5EF4-FFF2-40B4-BE49-F238E27FC236}">
                <a16:creationId xmlns:a16="http://schemas.microsoft.com/office/drawing/2014/main" id="{BBFEDD8B-3517-5382-67D8-F7701443F4CF}"/>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18170" y="3294343"/>
            <a:ext cx="1588741" cy="406422"/>
          </a:xfrm>
          <a:prstGeom prst="rect">
            <a:avLst/>
          </a:prstGeom>
        </xdr:spPr>
      </xdr:pic>
      <xdr:pic>
        <xdr:nvPicPr>
          <xdr:cNvPr id="29" name="Imagem 28">
            <a:hlinkClick xmlns:r="http://schemas.openxmlformats.org/officeDocument/2006/relationships" r:id="rId10"/>
            <a:extLst>
              <a:ext uri="{FF2B5EF4-FFF2-40B4-BE49-F238E27FC236}">
                <a16:creationId xmlns:a16="http://schemas.microsoft.com/office/drawing/2014/main" id="{302E8014-BE3D-3862-6536-553B13538605}"/>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18170" y="2871256"/>
            <a:ext cx="1588741" cy="406422"/>
          </a:xfrm>
          <a:prstGeom prst="rect">
            <a:avLst/>
          </a:prstGeom>
        </xdr:spPr>
      </xdr:pic>
      <xdr:pic>
        <xdr:nvPicPr>
          <xdr:cNvPr id="30" name="Imagem 29">
            <a:hlinkClick xmlns:r="http://schemas.openxmlformats.org/officeDocument/2006/relationships" r:id="rId9"/>
            <a:extLst>
              <a:ext uri="{FF2B5EF4-FFF2-40B4-BE49-F238E27FC236}">
                <a16:creationId xmlns:a16="http://schemas.microsoft.com/office/drawing/2014/main" id="{7FF12B54-44EA-6243-6F15-BE7E81099B08}"/>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118170" y="2448169"/>
            <a:ext cx="1588741" cy="406422"/>
          </a:xfrm>
          <a:prstGeom prst="rect">
            <a:avLst/>
          </a:prstGeom>
        </xdr:spPr>
      </xdr:pic>
      <xdr:pic>
        <xdr:nvPicPr>
          <xdr:cNvPr id="31" name="Imagem 30">
            <a:hlinkClick xmlns:r="http://schemas.openxmlformats.org/officeDocument/2006/relationships" r:id="rId8"/>
            <a:extLst>
              <a:ext uri="{FF2B5EF4-FFF2-40B4-BE49-F238E27FC236}">
                <a16:creationId xmlns:a16="http://schemas.microsoft.com/office/drawing/2014/main" id="{329EB265-F2DD-3E55-3243-694FCF5ED9DF}"/>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118170" y="2159017"/>
            <a:ext cx="1588741" cy="272487"/>
          </a:xfrm>
          <a:prstGeom prst="rect">
            <a:avLst/>
          </a:prstGeom>
        </xdr:spPr>
      </xdr:pic>
      <xdr:pic>
        <xdr:nvPicPr>
          <xdr:cNvPr id="32" name="Imagem 31">
            <a:hlinkClick xmlns:r="http://schemas.openxmlformats.org/officeDocument/2006/relationships" r:id="rId7"/>
            <a:extLst>
              <a:ext uri="{FF2B5EF4-FFF2-40B4-BE49-F238E27FC236}">
                <a16:creationId xmlns:a16="http://schemas.microsoft.com/office/drawing/2014/main" id="{C5202649-35E2-6F2A-6E7F-2A131F57C4F6}"/>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118170" y="1733621"/>
            <a:ext cx="1588741" cy="408731"/>
          </a:xfrm>
          <a:prstGeom prst="rect">
            <a:avLst/>
          </a:prstGeom>
        </xdr:spPr>
      </xdr:pic>
      <xdr:pic>
        <xdr:nvPicPr>
          <xdr:cNvPr id="33" name="Imagem 32">
            <a:hlinkClick xmlns:r="http://schemas.openxmlformats.org/officeDocument/2006/relationships" r:id="rId6"/>
            <a:extLst>
              <a:ext uri="{FF2B5EF4-FFF2-40B4-BE49-F238E27FC236}">
                <a16:creationId xmlns:a16="http://schemas.microsoft.com/office/drawing/2014/main" id="{24B82520-8E3A-79C6-934F-3B2C461055F6}"/>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118170" y="1444469"/>
            <a:ext cx="1588741" cy="272487"/>
          </a:xfrm>
          <a:prstGeom prst="rect">
            <a:avLst/>
          </a:prstGeom>
        </xdr:spPr>
      </xdr:pic>
      <xdr:pic>
        <xdr:nvPicPr>
          <xdr:cNvPr id="34" name="Imagem 33">
            <a:hlinkClick xmlns:r="http://schemas.openxmlformats.org/officeDocument/2006/relationships" r:id="rId5"/>
            <a:extLst>
              <a:ext uri="{FF2B5EF4-FFF2-40B4-BE49-F238E27FC236}">
                <a16:creationId xmlns:a16="http://schemas.microsoft.com/office/drawing/2014/main" id="{45048F35-2FAD-C980-6950-5A59B3015648}"/>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xdr:blipFill>
        <xdr:spPr>
          <a:xfrm>
            <a:off x="118170" y="1153008"/>
            <a:ext cx="1588741" cy="274796"/>
          </a:xfrm>
          <a:prstGeom prst="rect">
            <a:avLst/>
          </a:prstGeom>
        </xdr:spPr>
      </xdr:pic>
      <xdr:pic>
        <xdr:nvPicPr>
          <xdr:cNvPr id="35" name="Imagem 34">
            <a:hlinkClick xmlns:r="http://schemas.openxmlformats.org/officeDocument/2006/relationships" r:id="rId4"/>
            <a:extLst>
              <a:ext uri="{FF2B5EF4-FFF2-40B4-BE49-F238E27FC236}">
                <a16:creationId xmlns:a16="http://schemas.microsoft.com/office/drawing/2014/main" id="{FB9616A4-1971-6DFD-59B1-B97BF271AC55}"/>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xdr:blipFill>
        <xdr:spPr>
          <a:xfrm>
            <a:off x="118170" y="863856"/>
            <a:ext cx="1588741" cy="272487"/>
          </a:xfrm>
          <a:prstGeom prst="rect">
            <a:avLst/>
          </a:prstGeom>
        </xdr:spPr>
      </xdr:pic>
      <xdr:pic>
        <xdr:nvPicPr>
          <xdr:cNvPr id="36" name="Imagem 35">
            <a:hlinkClick xmlns:r="http://schemas.openxmlformats.org/officeDocument/2006/relationships" r:id="rId15"/>
            <a:extLst>
              <a:ext uri="{FF2B5EF4-FFF2-40B4-BE49-F238E27FC236}">
                <a16:creationId xmlns:a16="http://schemas.microsoft.com/office/drawing/2014/main" id="{424C3921-ADC4-8544-DC5F-CEC7485734C2}"/>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xdr:blipFill>
        <xdr:spPr>
          <a:xfrm>
            <a:off x="118170" y="4721128"/>
            <a:ext cx="1597136" cy="273600"/>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22861</xdr:colOff>
      <xdr:row>0</xdr:row>
      <xdr:rowOff>159161</xdr:rowOff>
    </xdr:from>
    <xdr:to>
      <xdr:col>1</xdr:col>
      <xdr:colOff>123601</xdr:colOff>
      <xdr:row>0</xdr:row>
      <xdr:rowOff>529322</xdr:rowOff>
    </xdr:to>
    <xdr:pic>
      <xdr:nvPicPr>
        <xdr:cNvPr id="2" name="Imagem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l="6962" t="42652" r="5666" b="39381"/>
        <a:stretch>
          <a:fillRect/>
        </a:stretch>
      </xdr:blipFill>
      <xdr:spPr>
        <a:xfrm>
          <a:off x="22861" y="159161"/>
          <a:ext cx="1800000" cy="370161"/>
        </a:xfrm>
        <a:prstGeom prst="rect">
          <a:avLst/>
        </a:prstGeom>
      </xdr:spPr>
    </xdr:pic>
    <xdr:clientData/>
  </xdr:twoCellAnchor>
  <xdr:twoCellAnchor>
    <xdr:from>
      <xdr:col>7</xdr:col>
      <xdr:colOff>0</xdr:colOff>
      <xdr:row>0</xdr:row>
      <xdr:rowOff>0</xdr:rowOff>
    </xdr:from>
    <xdr:to>
      <xdr:col>10</xdr:col>
      <xdr:colOff>518160</xdr:colOff>
      <xdr:row>6</xdr:row>
      <xdr:rowOff>281940</xdr:rowOff>
    </xdr:to>
    <xdr:sp macro="" textlink="">
      <xdr:nvSpPr>
        <xdr:cNvPr id="3" name="CaixaDeTexto 2">
          <a:extLst>
            <a:ext uri="{FF2B5EF4-FFF2-40B4-BE49-F238E27FC236}">
              <a16:creationId xmlns:a16="http://schemas.microsoft.com/office/drawing/2014/main" id="{38893E05-0B1D-4BCE-9667-2C9CEE82E94F}"/>
            </a:ext>
          </a:extLst>
        </xdr:cNvPr>
        <xdr:cNvSpPr txBox="1"/>
      </xdr:nvSpPr>
      <xdr:spPr>
        <a:xfrm>
          <a:off x="8839200" y="0"/>
          <a:ext cx="4015740" cy="2613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t>As boas práticas de pecuária sustentável são essenciais para garantir uma cadeia produtiva responsável, resiliente e alinhada às exigências ambientais, sociais e econômicas do mercado. </a:t>
          </a:r>
        </a:p>
        <a:p>
          <a:endParaRPr lang="pt-BR" sz="1200"/>
        </a:p>
        <a:p>
          <a:r>
            <a:rPr lang="pt-BR" sz="1200"/>
            <a:t>No </a:t>
          </a:r>
          <a:r>
            <a:rPr lang="pt-BR" sz="1200" b="1"/>
            <a:t>Frigorífico Better Beef</a:t>
          </a:r>
          <a:r>
            <a:rPr lang="pt-BR" sz="1200"/>
            <a:t>, ocorre a adoção de práticas do início ao fim do processo,  com respeito ao meio ambiente, aos animais e às pessoas.</a:t>
          </a:r>
        </a:p>
        <a:p>
          <a:endParaRPr lang="pt-BR" sz="1200"/>
        </a:p>
        <a:p>
          <a:r>
            <a:rPr lang="pt-BR" sz="1200"/>
            <a:t> Entendemos que a pecuária moderna deve ser sustentável desde a origem, e por isso trabalhamos para fortalecer a conformidade socioambiental, a eficiência produtiva e a transparência da cadeia.</a:t>
          </a:r>
        </a:p>
      </xdr:txBody>
    </xdr:sp>
    <xdr:clientData/>
  </xdr:twoCellAnchor>
  <xdr:twoCellAnchor editAs="oneCell">
    <xdr:from>
      <xdr:col>7</xdr:col>
      <xdr:colOff>45720</xdr:colOff>
      <xdr:row>7</xdr:row>
      <xdr:rowOff>373760</xdr:rowOff>
    </xdr:from>
    <xdr:to>
      <xdr:col>7</xdr:col>
      <xdr:colOff>929719</xdr:colOff>
      <xdr:row>10</xdr:row>
      <xdr:rowOff>114759</xdr:rowOff>
    </xdr:to>
    <xdr:pic>
      <xdr:nvPicPr>
        <xdr:cNvPr id="4" name="Imagem 3">
          <a:extLst>
            <a:ext uri="{FF2B5EF4-FFF2-40B4-BE49-F238E27FC236}">
              <a16:creationId xmlns:a16="http://schemas.microsoft.com/office/drawing/2014/main" id="{A6D90A01-C653-4FF8-A4EF-A18BEE4198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884920" y="3086480"/>
          <a:ext cx="883999" cy="883999"/>
        </a:xfrm>
        <a:prstGeom prst="rect">
          <a:avLst/>
        </a:prstGeom>
      </xdr:spPr>
    </xdr:pic>
    <xdr:clientData/>
  </xdr:twoCellAnchor>
  <xdr:twoCellAnchor editAs="oneCell">
    <xdr:from>
      <xdr:col>7</xdr:col>
      <xdr:colOff>997064</xdr:colOff>
      <xdr:row>7</xdr:row>
      <xdr:rowOff>375707</xdr:rowOff>
    </xdr:from>
    <xdr:to>
      <xdr:col>8</xdr:col>
      <xdr:colOff>727168</xdr:colOff>
      <xdr:row>10</xdr:row>
      <xdr:rowOff>112813</xdr:rowOff>
    </xdr:to>
    <xdr:pic>
      <xdr:nvPicPr>
        <xdr:cNvPr id="5" name="Imagem 4">
          <a:extLst>
            <a:ext uri="{FF2B5EF4-FFF2-40B4-BE49-F238E27FC236}">
              <a16:creationId xmlns:a16="http://schemas.microsoft.com/office/drawing/2014/main" id="{A6AB7E3A-5879-4F24-82E4-390DE15F6A2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9836264" y="3088427"/>
          <a:ext cx="895964" cy="880106"/>
        </a:xfrm>
        <a:prstGeom prst="rect">
          <a:avLst/>
        </a:prstGeom>
      </xdr:spPr>
    </xdr:pic>
    <xdr:clientData/>
  </xdr:twoCellAnchor>
  <xdr:twoCellAnchor>
    <xdr:from>
      <xdr:col>0</xdr:col>
      <xdr:colOff>0</xdr:colOff>
      <xdr:row>2</xdr:row>
      <xdr:rowOff>60128</xdr:rowOff>
    </xdr:from>
    <xdr:to>
      <xdr:col>0</xdr:col>
      <xdr:colOff>1597136</xdr:colOff>
      <xdr:row>13</xdr:row>
      <xdr:rowOff>0</xdr:rowOff>
    </xdr:to>
    <xdr:grpSp>
      <xdr:nvGrpSpPr>
        <xdr:cNvPr id="18" name="Agrupar 17">
          <a:extLst>
            <a:ext uri="{FF2B5EF4-FFF2-40B4-BE49-F238E27FC236}">
              <a16:creationId xmlns:a16="http://schemas.microsoft.com/office/drawing/2014/main" id="{0EFD83B2-A99C-4744-95E4-A5B3544B3B2E}"/>
            </a:ext>
          </a:extLst>
        </xdr:cNvPr>
        <xdr:cNvGrpSpPr/>
      </xdr:nvGrpSpPr>
      <xdr:grpSpPr>
        <a:xfrm>
          <a:off x="0" y="867848"/>
          <a:ext cx="1597136" cy="4130872"/>
          <a:chOff x="118170" y="863856"/>
          <a:chExt cx="1597136" cy="4130872"/>
        </a:xfrm>
      </xdr:grpSpPr>
      <xdr:pic>
        <xdr:nvPicPr>
          <xdr:cNvPr id="19" name="Imagem 18">
            <a:hlinkClick xmlns:r="http://schemas.openxmlformats.org/officeDocument/2006/relationships" r:id="rId4"/>
            <a:extLst>
              <a:ext uri="{FF2B5EF4-FFF2-40B4-BE49-F238E27FC236}">
                <a16:creationId xmlns:a16="http://schemas.microsoft.com/office/drawing/2014/main" id="{A26E5872-4DBE-53A2-F4FE-A08C7ED67F1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18170" y="4431978"/>
            <a:ext cx="1588741" cy="272487"/>
          </a:xfrm>
          <a:prstGeom prst="rect">
            <a:avLst/>
          </a:prstGeom>
        </xdr:spPr>
      </xdr:pic>
      <xdr:pic>
        <xdr:nvPicPr>
          <xdr:cNvPr id="20" name="Imagem 19">
            <a:hlinkClick xmlns:r="http://schemas.openxmlformats.org/officeDocument/2006/relationships" r:id="rId6"/>
            <a:extLst>
              <a:ext uri="{FF2B5EF4-FFF2-40B4-BE49-F238E27FC236}">
                <a16:creationId xmlns:a16="http://schemas.microsoft.com/office/drawing/2014/main" id="{DFB32894-393E-4455-E3E5-FC708A4368B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18170" y="4006582"/>
            <a:ext cx="1588741" cy="408731"/>
          </a:xfrm>
          <a:prstGeom prst="rect">
            <a:avLst/>
          </a:prstGeom>
        </xdr:spPr>
      </xdr:pic>
      <xdr:pic>
        <xdr:nvPicPr>
          <xdr:cNvPr id="21" name="Imagem 20">
            <a:hlinkClick xmlns:r="http://schemas.openxmlformats.org/officeDocument/2006/relationships" r:id="rId8"/>
            <a:extLst>
              <a:ext uri="{FF2B5EF4-FFF2-40B4-BE49-F238E27FC236}">
                <a16:creationId xmlns:a16="http://schemas.microsoft.com/office/drawing/2014/main" id="{951D6E0A-9B07-C84C-FFB0-264502846E6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18170" y="3717430"/>
            <a:ext cx="1588741" cy="272487"/>
          </a:xfrm>
          <a:prstGeom prst="rect">
            <a:avLst/>
          </a:prstGeom>
        </xdr:spPr>
      </xdr:pic>
      <xdr:pic>
        <xdr:nvPicPr>
          <xdr:cNvPr id="22" name="Imagem 21">
            <a:hlinkClick xmlns:r="http://schemas.openxmlformats.org/officeDocument/2006/relationships" r:id="rId10"/>
            <a:extLst>
              <a:ext uri="{FF2B5EF4-FFF2-40B4-BE49-F238E27FC236}">
                <a16:creationId xmlns:a16="http://schemas.microsoft.com/office/drawing/2014/main" id="{757D8D81-985F-6219-08A2-32DB7CD418A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18170" y="3294343"/>
            <a:ext cx="1588741" cy="406422"/>
          </a:xfrm>
          <a:prstGeom prst="rect">
            <a:avLst/>
          </a:prstGeom>
        </xdr:spPr>
      </xdr:pic>
      <xdr:pic>
        <xdr:nvPicPr>
          <xdr:cNvPr id="23" name="Imagem 22">
            <a:hlinkClick xmlns:r="http://schemas.openxmlformats.org/officeDocument/2006/relationships" r:id="rId12"/>
            <a:extLst>
              <a:ext uri="{FF2B5EF4-FFF2-40B4-BE49-F238E27FC236}">
                <a16:creationId xmlns:a16="http://schemas.microsoft.com/office/drawing/2014/main" id="{DBA555B6-356C-C76B-D7DA-03AFCD377C8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18170" y="2871256"/>
            <a:ext cx="1588741" cy="406422"/>
          </a:xfrm>
          <a:prstGeom prst="rect">
            <a:avLst/>
          </a:prstGeom>
        </xdr:spPr>
      </xdr:pic>
      <xdr:pic>
        <xdr:nvPicPr>
          <xdr:cNvPr id="24" name="Imagem 23">
            <a:hlinkClick xmlns:r="http://schemas.openxmlformats.org/officeDocument/2006/relationships" r:id="rId14"/>
            <a:extLst>
              <a:ext uri="{FF2B5EF4-FFF2-40B4-BE49-F238E27FC236}">
                <a16:creationId xmlns:a16="http://schemas.microsoft.com/office/drawing/2014/main" id="{639DF1B9-B930-340A-9482-E709F6923CC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18170" y="2448169"/>
            <a:ext cx="1588741" cy="406422"/>
          </a:xfrm>
          <a:prstGeom prst="rect">
            <a:avLst/>
          </a:prstGeom>
        </xdr:spPr>
      </xdr:pic>
      <xdr:pic>
        <xdr:nvPicPr>
          <xdr:cNvPr id="25" name="Imagem 24">
            <a:hlinkClick xmlns:r="http://schemas.openxmlformats.org/officeDocument/2006/relationships" r:id="rId16"/>
            <a:extLst>
              <a:ext uri="{FF2B5EF4-FFF2-40B4-BE49-F238E27FC236}">
                <a16:creationId xmlns:a16="http://schemas.microsoft.com/office/drawing/2014/main" id="{FF49F8B0-76C1-3010-A7B2-A03BFD2FEF9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18170" y="2159017"/>
            <a:ext cx="1588741" cy="272487"/>
          </a:xfrm>
          <a:prstGeom prst="rect">
            <a:avLst/>
          </a:prstGeom>
        </xdr:spPr>
      </xdr:pic>
      <xdr:pic>
        <xdr:nvPicPr>
          <xdr:cNvPr id="26" name="Imagem 25">
            <a:hlinkClick xmlns:r="http://schemas.openxmlformats.org/officeDocument/2006/relationships" r:id="rId18"/>
            <a:extLst>
              <a:ext uri="{FF2B5EF4-FFF2-40B4-BE49-F238E27FC236}">
                <a16:creationId xmlns:a16="http://schemas.microsoft.com/office/drawing/2014/main" id="{6B9524F2-5A06-29C7-3F31-125440479CF6}"/>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18170" y="1733621"/>
            <a:ext cx="1588741" cy="408731"/>
          </a:xfrm>
          <a:prstGeom prst="rect">
            <a:avLst/>
          </a:prstGeom>
        </xdr:spPr>
      </xdr:pic>
      <xdr:pic>
        <xdr:nvPicPr>
          <xdr:cNvPr id="27" name="Imagem 26">
            <a:hlinkClick xmlns:r="http://schemas.openxmlformats.org/officeDocument/2006/relationships" r:id="rId20"/>
            <a:extLst>
              <a:ext uri="{FF2B5EF4-FFF2-40B4-BE49-F238E27FC236}">
                <a16:creationId xmlns:a16="http://schemas.microsoft.com/office/drawing/2014/main" id="{0F169D4E-3833-E22A-A2E2-B7ECF959C9D5}"/>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118170" y="1444469"/>
            <a:ext cx="1588741" cy="272487"/>
          </a:xfrm>
          <a:prstGeom prst="rect">
            <a:avLst/>
          </a:prstGeom>
        </xdr:spPr>
      </xdr:pic>
      <xdr:pic>
        <xdr:nvPicPr>
          <xdr:cNvPr id="28" name="Imagem 27">
            <a:hlinkClick xmlns:r="http://schemas.openxmlformats.org/officeDocument/2006/relationships" r:id="rId22"/>
            <a:extLst>
              <a:ext uri="{FF2B5EF4-FFF2-40B4-BE49-F238E27FC236}">
                <a16:creationId xmlns:a16="http://schemas.microsoft.com/office/drawing/2014/main" id="{90F0EECF-03D7-B145-9D58-6FBA7D544A7F}"/>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118170" y="1153008"/>
            <a:ext cx="1588741" cy="274796"/>
          </a:xfrm>
          <a:prstGeom prst="rect">
            <a:avLst/>
          </a:prstGeom>
        </xdr:spPr>
      </xdr:pic>
      <xdr:pic>
        <xdr:nvPicPr>
          <xdr:cNvPr id="29" name="Imagem 28">
            <a:hlinkClick xmlns:r="http://schemas.openxmlformats.org/officeDocument/2006/relationships" r:id="rId24"/>
            <a:extLst>
              <a:ext uri="{FF2B5EF4-FFF2-40B4-BE49-F238E27FC236}">
                <a16:creationId xmlns:a16="http://schemas.microsoft.com/office/drawing/2014/main" id="{3ABCCC50-279A-542D-9535-DD51755ED9E9}"/>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xdr:blipFill>
        <xdr:spPr>
          <a:xfrm>
            <a:off x="118170" y="863856"/>
            <a:ext cx="1588741" cy="272487"/>
          </a:xfrm>
          <a:prstGeom prst="rect">
            <a:avLst/>
          </a:prstGeom>
        </xdr:spPr>
      </xdr:pic>
      <xdr:pic>
        <xdr:nvPicPr>
          <xdr:cNvPr id="30" name="Imagem 29">
            <a:hlinkClick xmlns:r="http://schemas.openxmlformats.org/officeDocument/2006/relationships" r:id="rId26"/>
            <a:extLst>
              <a:ext uri="{FF2B5EF4-FFF2-40B4-BE49-F238E27FC236}">
                <a16:creationId xmlns:a16="http://schemas.microsoft.com/office/drawing/2014/main" id="{23B03378-1560-3F1F-6D5D-15617280D47F}"/>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xdr:blipFill>
        <xdr:spPr>
          <a:xfrm>
            <a:off x="118170" y="4721128"/>
            <a:ext cx="1597136" cy="273600"/>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22861</xdr:colOff>
      <xdr:row>0</xdr:row>
      <xdr:rowOff>159161</xdr:rowOff>
    </xdr:from>
    <xdr:to>
      <xdr:col>1</xdr:col>
      <xdr:colOff>123601</xdr:colOff>
      <xdr:row>0</xdr:row>
      <xdr:rowOff>529322</xdr:rowOff>
    </xdr:to>
    <xdr:pic>
      <xdr:nvPicPr>
        <xdr:cNvPr id="2" name="Imagem 1">
          <a:extLst>
            <a:ext uri="{FF2B5EF4-FFF2-40B4-BE49-F238E27FC236}">
              <a16:creationId xmlns:a16="http://schemas.microsoft.com/office/drawing/2014/main" id="{00000000-0008-0000-0800-000002000000}"/>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l="6962" t="42652" r="5666" b="39381"/>
        <a:stretch>
          <a:fillRect/>
        </a:stretch>
      </xdr:blipFill>
      <xdr:spPr>
        <a:xfrm>
          <a:off x="22861" y="159161"/>
          <a:ext cx="1800000" cy="370161"/>
        </a:xfrm>
        <a:prstGeom prst="rect">
          <a:avLst/>
        </a:prstGeom>
      </xdr:spPr>
    </xdr:pic>
    <xdr:clientData/>
  </xdr:twoCellAnchor>
  <xdr:twoCellAnchor>
    <xdr:from>
      <xdr:col>7</xdr:col>
      <xdr:colOff>0</xdr:colOff>
      <xdr:row>0</xdr:row>
      <xdr:rowOff>0</xdr:rowOff>
    </xdr:from>
    <xdr:to>
      <xdr:col>11</xdr:col>
      <xdr:colOff>129540</xdr:colOff>
      <xdr:row>6</xdr:row>
      <xdr:rowOff>358140</xdr:rowOff>
    </xdr:to>
    <xdr:sp macro="" textlink="">
      <xdr:nvSpPr>
        <xdr:cNvPr id="3" name="CaixaDeTexto 2">
          <a:extLst>
            <a:ext uri="{FF2B5EF4-FFF2-40B4-BE49-F238E27FC236}">
              <a16:creationId xmlns:a16="http://schemas.microsoft.com/office/drawing/2014/main" id="{E75B0751-A936-48FF-8BE5-B09A0BA7E1BE}"/>
            </a:ext>
          </a:extLst>
        </xdr:cNvPr>
        <xdr:cNvSpPr txBox="1"/>
      </xdr:nvSpPr>
      <xdr:spPr>
        <a:xfrm>
          <a:off x="8260080" y="0"/>
          <a:ext cx="4792980" cy="26898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t>No </a:t>
          </a:r>
          <a:r>
            <a:rPr lang="pt-BR" sz="1200" b="1"/>
            <a:t>Frigorífico Better Beef</a:t>
          </a:r>
          <a:r>
            <a:rPr lang="pt-BR" sz="1200"/>
            <a:t>, acreditamos que cada animal que chega às nossas instalações merece ser tratado com dignidade, respeito e cuidado. </a:t>
          </a:r>
        </a:p>
        <a:p>
          <a:endParaRPr lang="pt-BR" sz="1200"/>
        </a:p>
        <a:p>
          <a:r>
            <a:rPr lang="pt-BR" sz="1200"/>
            <a:t>O bem-estar animal não é apenas uma exigência legal ou de mercado — é um valor humano, um princípio ético que orienta nossa forma de trabalhar e de enxergar a cadeia produtiva.</a:t>
          </a:r>
        </a:p>
        <a:p>
          <a:endParaRPr lang="pt-BR" sz="1200"/>
        </a:p>
        <a:p>
          <a:r>
            <a:rPr lang="pt-BR" sz="1200"/>
            <a:t>Reconhecemos que o manejo de animais envolve vidas, sensações e sensibilidade. Por isso, buscamos criar um ambiente onde cada etapa do processo seja guiada pela calma, pela responsabilidade e por práticas que reduzam o estresse e evitem qualquer forma de sofrimento desnecessário. </a:t>
          </a:r>
        </a:p>
        <a:p>
          <a:endParaRPr lang="pt-BR" sz="1200"/>
        </a:p>
        <a:p>
          <a:r>
            <a:rPr lang="pt-BR" sz="1200"/>
            <a:t>Para nós, bem-estar animal significa agir com empatia e consciência.</a:t>
          </a:r>
        </a:p>
      </xdr:txBody>
    </xdr:sp>
    <xdr:clientData/>
  </xdr:twoCellAnchor>
  <xdr:twoCellAnchor editAs="oneCell">
    <xdr:from>
      <xdr:col>7</xdr:col>
      <xdr:colOff>0</xdr:colOff>
      <xdr:row>7</xdr:row>
      <xdr:rowOff>358140</xdr:rowOff>
    </xdr:from>
    <xdr:to>
      <xdr:col>7</xdr:col>
      <xdr:colOff>883999</xdr:colOff>
      <xdr:row>10</xdr:row>
      <xdr:rowOff>99139</xdr:rowOff>
    </xdr:to>
    <xdr:pic>
      <xdr:nvPicPr>
        <xdr:cNvPr id="4" name="Imagem 3">
          <a:extLst>
            <a:ext uri="{FF2B5EF4-FFF2-40B4-BE49-F238E27FC236}">
              <a16:creationId xmlns:a16="http://schemas.microsoft.com/office/drawing/2014/main" id="{F376D832-B88C-4188-83A1-7487CE8A54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260080" y="3070860"/>
          <a:ext cx="883999" cy="883999"/>
        </a:xfrm>
        <a:prstGeom prst="rect">
          <a:avLst/>
        </a:prstGeom>
      </xdr:spPr>
    </xdr:pic>
    <xdr:clientData/>
  </xdr:twoCellAnchor>
  <xdr:twoCellAnchor editAs="oneCell">
    <xdr:from>
      <xdr:col>7</xdr:col>
      <xdr:colOff>951344</xdr:colOff>
      <xdr:row>7</xdr:row>
      <xdr:rowOff>360087</xdr:rowOff>
    </xdr:from>
    <xdr:to>
      <xdr:col>8</xdr:col>
      <xdr:colOff>681448</xdr:colOff>
      <xdr:row>10</xdr:row>
      <xdr:rowOff>97193</xdr:rowOff>
    </xdr:to>
    <xdr:pic>
      <xdr:nvPicPr>
        <xdr:cNvPr id="5" name="Imagem 4">
          <a:extLst>
            <a:ext uri="{FF2B5EF4-FFF2-40B4-BE49-F238E27FC236}">
              <a16:creationId xmlns:a16="http://schemas.microsoft.com/office/drawing/2014/main" id="{B05BD727-F36B-4A22-89DA-7C31B7580DD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9211424" y="3072807"/>
          <a:ext cx="895964" cy="880106"/>
        </a:xfrm>
        <a:prstGeom prst="rect">
          <a:avLst/>
        </a:prstGeom>
      </xdr:spPr>
    </xdr:pic>
    <xdr:clientData/>
  </xdr:twoCellAnchor>
  <xdr:twoCellAnchor>
    <xdr:from>
      <xdr:col>0</xdr:col>
      <xdr:colOff>0</xdr:colOff>
      <xdr:row>2</xdr:row>
      <xdr:rowOff>60128</xdr:rowOff>
    </xdr:from>
    <xdr:to>
      <xdr:col>0</xdr:col>
      <xdr:colOff>1597136</xdr:colOff>
      <xdr:row>13</xdr:row>
      <xdr:rowOff>0</xdr:rowOff>
    </xdr:to>
    <xdr:grpSp>
      <xdr:nvGrpSpPr>
        <xdr:cNvPr id="18" name="Agrupar 17">
          <a:extLst>
            <a:ext uri="{FF2B5EF4-FFF2-40B4-BE49-F238E27FC236}">
              <a16:creationId xmlns:a16="http://schemas.microsoft.com/office/drawing/2014/main" id="{2887AE6A-48DC-4CE8-AFCB-BD4AED04F273}"/>
            </a:ext>
          </a:extLst>
        </xdr:cNvPr>
        <xdr:cNvGrpSpPr/>
      </xdr:nvGrpSpPr>
      <xdr:grpSpPr>
        <a:xfrm>
          <a:off x="0" y="867848"/>
          <a:ext cx="1597136" cy="4130872"/>
          <a:chOff x="118170" y="863856"/>
          <a:chExt cx="1597136" cy="4130872"/>
        </a:xfrm>
      </xdr:grpSpPr>
      <xdr:pic>
        <xdr:nvPicPr>
          <xdr:cNvPr id="19" name="Imagem 18">
            <a:hlinkClick xmlns:r="http://schemas.openxmlformats.org/officeDocument/2006/relationships" r:id="rId4"/>
            <a:extLst>
              <a:ext uri="{FF2B5EF4-FFF2-40B4-BE49-F238E27FC236}">
                <a16:creationId xmlns:a16="http://schemas.microsoft.com/office/drawing/2014/main" id="{A2AF1CC2-4415-2BA6-DCF2-5C1524FB7E6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18170" y="4431978"/>
            <a:ext cx="1588741" cy="272487"/>
          </a:xfrm>
          <a:prstGeom prst="rect">
            <a:avLst/>
          </a:prstGeom>
        </xdr:spPr>
      </xdr:pic>
      <xdr:pic>
        <xdr:nvPicPr>
          <xdr:cNvPr id="20" name="Imagem 19">
            <a:hlinkClick xmlns:r="http://schemas.openxmlformats.org/officeDocument/2006/relationships" r:id="rId6"/>
            <a:extLst>
              <a:ext uri="{FF2B5EF4-FFF2-40B4-BE49-F238E27FC236}">
                <a16:creationId xmlns:a16="http://schemas.microsoft.com/office/drawing/2014/main" id="{8B934CAB-055B-E9C3-AD3A-FBD0ADA6B59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18170" y="4006582"/>
            <a:ext cx="1588741" cy="408731"/>
          </a:xfrm>
          <a:prstGeom prst="rect">
            <a:avLst/>
          </a:prstGeom>
        </xdr:spPr>
      </xdr:pic>
      <xdr:pic>
        <xdr:nvPicPr>
          <xdr:cNvPr id="21" name="Imagem 20">
            <a:hlinkClick xmlns:r="http://schemas.openxmlformats.org/officeDocument/2006/relationships" r:id="rId8"/>
            <a:extLst>
              <a:ext uri="{FF2B5EF4-FFF2-40B4-BE49-F238E27FC236}">
                <a16:creationId xmlns:a16="http://schemas.microsoft.com/office/drawing/2014/main" id="{BDF55E89-0753-2D9C-BF6F-73A01BA3197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18170" y="3717430"/>
            <a:ext cx="1588741" cy="272487"/>
          </a:xfrm>
          <a:prstGeom prst="rect">
            <a:avLst/>
          </a:prstGeom>
        </xdr:spPr>
      </xdr:pic>
      <xdr:pic>
        <xdr:nvPicPr>
          <xdr:cNvPr id="22" name="Imagem 21">
            <a:hlinkClick xmlns:r="http://schemas.openxmlformats.org/officeDocument/2006/relationships" r:id="rId10"/>
            <a:extLst>
              <a:ext uri="{FF2B5EF4-FFF2-40B4-BE49-F238E27FC236}">
                <a16:creationId xmlns:a16="http://schemas.microsoft.com/office/drawing/2014/main" id="{B8E9139B-C3E0-18F4-F71F-01951910881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18170" y="3294343"/>
            <a:ext cx="1588741" cy="406422"/>
          </a:xfrm>
          <a:prstGeom prst="rect">
            <a:avLst/>
          </a:prstGeom>
        </xdr:spPr>
      </xdr:pic>
      <xdr:pic>
        <xdr:nvPicPr>
          <xdr:cNvPr id="23" name="Imagem 22">
            <a:hlinkClick xmlns:r="http://schemas.openxmlformats.org/officeDocument/2006/relationships" r:id="rId12"/>
            <a:extLst>
              <a:ext uri="{FF2B5EF4-FFF2-40B4-BE49-F238E27FC236}">
                <a16:creationId xmlns:a16="http://schemas.microsoft.com/office/drawing/2014/main" id="{B054B727-673E-DAAC-8D1E-9F3BE194307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18170" y="2871256"/>
            <a:ext cx="1588741" cy="406422"/>
          </a:xfrm>
          <a:prstGeom prst="rect">
            <a:avLst/>
          </a:prstGeom>
        </xdr:spPr>
      </xdr:pic>
      <xdr:pic>
        <xdr:nvPicPr>
          <xdr:cNvPr id="24" name="Imagem 23">
            <a:hlinkClick xmlns:r="http://schemas.openxmlformats.org/officeDocument/2006/relationships" r:id="rId14"/>
            <a:extLst>
              <a:ext uri="{FF2B5EF4-FFF2-40B4-BE49-F238E27FC236}">
                <a16:creationId xmlns:a16="http://schemas.microsoft.com/office/drawing/2014/main" id="{3B074D32-7F96-3A52-B5AA-8E2F7F2186A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18170" y="2448169"/>
            <a:ext cx="1588741" cy="406422"/>
          </a:xfrm>
          <a:prstGeom prst="rect">
            <a:avLst/>
          </a:prstGeom>
        </xdr:spPr>
      </xdr:pic>
      <xdr:pic>
        <xdr:nvPicPr>
          <xdr:cNvPr id="25" name="Imagem 24">
            <a:hlinkClick xmlns:r="http://schemas.openxmlformats.org/officeDocument/2006/relationships" r:id="rId16"/>
            <a:extLst>
              <a:ext uri="{FF2B5EF4-FFF2-40B4-BE49-F238E27FC236}">
                <a16:creationId xmlns:a16="http://schemas.microsoft.com/office/drawing/2014/main" id="{3AF8F9A0-E11B-CFC7-A1CF-54ECF6BC1B75}"/>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18170" y="2159017"/>
            <a:ext cx="1588741" cy="272487"/>
          </a:xfrm>
          <a:prstGeom prst="rect">
            <a:avLst/>
          </a:prstGeom>
        </xdr:spPr>
      </xdr:pic>
      <xdr:pic>
        <xdr:nvPicPr>
          <xdr:cNvPr id="26" name="Imagem 25">
            <a:hlinkClick xmlns:r="http://schemas.openxmlformats.org/officeDocument/2006/relationships" r:id="rId18"/>
            <a:extLst>
              <a:ext uri="{FF2B5EF4-FFF2-40B4-BE49-F238E27FC236}">
                <a16:creationId xmlns:a16="http://schemas.microsoft.com/office/drawing/2014/main" id="{4CF69F0E-CC57-2CB1-EE1E-15783D4175E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18170" y="1733621"/>
            <a:ext cx="1588741" cy="408731"/>
          </a:xfrm>
          <a:prstGeom prst="rect">
            <a:avLst/>
          </a:prstGeom>
        </xdr:spPr>
      </xdr:pic>
      <xdr:pic>
        <xdr:nvPicPr>
          <xdr:cNvPr id="27" name="Imagem 26">
            <a:hlinkClick xmlns:r="http://schemas.openxmlformats.org/officeDocument/2006/relationships" r:id="rId20"/>
            <a:extLst>
              <a:ext uri="{FF2B5EF4-FFF2-40B4-BE49-F238E27FC236}">
                <a16:creationId xmlns:a16="http://schemas.microsoft.com/office/drawing/2014/main" id="{5AB2A5C6-E1EB-19A1-39A3-1EC861F87EE8}"/>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118170" y="1444469"/>
            <a:ext cx="1588741" cy="272487"/>
          </a:xfrm>
          <a:prstGeom prst="rect">
            <a:avLst/>
          </a:prstGeom>
        </xdr:spPr>
      </xdr:pic>
      <xdr:pic>
        <xdr:nvPicPr>
          <xdr:cNvPr id="28" name="Imagem 27">
            <a:hlinkClick xmlns:r="http://schemas.openxmlformats.org/officeDocument/2006/relationships" r:id="rId22"/>
            <a:extLst>
              <a:ext uri="{FF2B5EF4-FFF2-40B4-BE49-F238E27FC236}">
                <a16:creationId xmlns:a16="http://schemas.microsoft.com/office/drawing/2014/main" id="{99FD3219-3351-A3BF-F8D1-EDDA00839E4F}"/>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118170" y="1153008"/>
            <a:ext cx="1588741" cy="274796"/>
          </a:xfrm>
          <a:prstGeom prst="rect">
            <a:avLst/>
          </a:prstGeom>
        </xdr:spPr>
      </xdr:pic>
      <xdr:pic>
        <xdr:nvPicPr>
          <xdr:cNvPr id="29" name="Imagem 28">
            <a:hlinkClick xmlns:r="http://schemas.openxmlformats.org/officeDocument/2006/relationships" r:id="rId24"/>
            <a:extLst>
              <a:ext uri="{FF2B5EF4-FFF2-40B4-BE49-F238E27FC236}">
                <a16:creationId xmlns:a16="http://schemas.microsoft.com/office/drawing/2014/main" id="{1DEEAAD3-2FE3-7D01-0648-729A24558CB9}"/>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xdr:blipFill>
        <xdr:spPr>
          <a:xfrm>
            <a:off x="118170" y="863856"/>
            <a:ext cx="1588741" cy="272487"/>
          </a:xfrm>
          <a:prstGeom prst="rect">
            <a:avLst/>
          </a:prstGeom>
        </xdr:spPr>
      </xdr:pic>
      <xdr:pic>
        <xdr:nvPicPr>
          <xdr:cNvPr id="30" name="Imagem 29">
            <a:hlinkClick xmlns:r="http://schemas.openxmlformats.org/officeDocument/2006/relationships" r:id="rId26"/>
            <a:extLst>
              <a:ext uri="{FF2B5EF4-FFF2-40B4-BE49-F238E27FC236}">
                <a16:creationId xmlns:a16="http://schemas.microsoft.com/office/drawing/2014/main" id="{7CE83E10-D63A-FF22-D357-D163BF973EC1}"/>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xdr:blipFill>
        <xdr:spPr>
          <a:xfrm>
            <a:off x="118170" y="4721128"/>
            <a:ext cx="1597136" cy="273600"/>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22861</xdr:colOff>
      <xdr:row>0</xdr:row>
      <xdr:rowOff>159161</xdr:rowOff>
    </xdr:from>
    <xdr:to>
      <xdr:col>1</xdr:col>
      <xdr:colOff>123601</xdr:colOff>
      <xdr:row>0</xdr:row>
      <xdr:rowOff>529322</xdr:rowOff>
    </xdr:to>
    <xdr:pic>
      <xdr:nvPicPr>
        <xdr:cNvPr id="2" name="Imagem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l="6962" t="42652" r="5666" b="39381"/>
        <a:stretch>
          <a:fillRect/>
        </a:stretch>
      </xdr:blipFill>
      <xdr:spPr>
        <a:xfrm>
          <a:off x="22861" y="159161"/>
          <a:ext cx="1800000" cy="370161"/>
        </a:xfrm>
        <a:prstGeom prst="rect">
          <a:avLst/>
        </a:prstGeom>
      </xdr:spPr>
    </xdr:pic>
    <xdr:clientData/>
  </xdr:twoCellAnchor>
  <xdr:twoCellAnchor>
    <xdr:from>
      <xdr:col>9</xdr:col>
      <xdr:colOff>0</xdr:colOff>
      <xdr:row>0</xdr:row>
      <xdr:rowOff>0</xdr:rowOff>
    </xdr:from>
    <xdr:to>
      <xdr:col>11</xdr:col>
      <xdr:colOff>1036320</xdr:colOff>
      <xdr:row>5</xdr:row>
      <xdr:rowOff>739140</xdr:rowOff>
    </xdr:to>
    <xdr:sp macro="" textlink="">
      <xdr:nvSpPr>
        <xdr:cNvPr id="3" name="CaixaDeTexto 2">
          <a:extLst>
            <a:ext uri="{FF2B5EF4-FFF2-40B4-BE49-F238E27FC236}">
              <a16:creationId xmlns:a16="http://schemas.microsoft.com/office/drawing/2014/main" id="{38E53327-894C-48F0-8E5C-D889089AF18C}"/>
            </a:ext>
          </a:extLst>
        </xdr:cNvPr>
        <xdr:cNvSpPr txBox="1"/>
      </xdr:nvSpPr>
      <xdr:spPr>
        <a:xfrm>
          <a:off x="9646920" y="0"/>
          <a:ext cx="4091940" cy="26898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t>O </a:t>
          </a:r>
          <a:r>
            <a:rPr lang="pt-BR" sz="1200" b="1"/>
            <a:t>Frigorífico Better Beef </a:t>
          </a:r>
          <a:r>
            <a:rPr lang="pt-BR" sz="1200"/>
            <a:t>reconhece que suas operações possuem influência direta sobre o meio ambiente e, por isso, atua com responsabilidade, transparência e compromisso com a preservação dos recursos naturais. </a:t>
          </a:r>
        </a:p>
        <a:p>
          <a:endParaRPr lang="pt-BR" sz="1200"/>
        </a:p>
        <a:p>
          <a:r>
            <a:rPr lang="pt-BR" sz="1200"/>
            <a:t>Entendemos que proteger o ambiente não é apenas atender à legislação — é garantir a continuidade do negócio, o respeito às comunidades e a construção de um futuro mais sustentável para toda a cadeia produtiva da carne.</a:t>
          </a:r>
        </a:p>
        <a:p>
          <a:endParaRPr lang="pt-BR" sz="1200"/>
        </a:p>
        <a:p>
          <a:r>
            <a:rPr lang="pt-BR" sz="1200"/>
            <a:t>Somos guiados pelo princípio da prevenção, pelo uso eficiente dos recursos e pela busca contínua por tecnologias e práticas que reduzam impactos e promovam um modelo de operação ambientalmente responsável.</a:t>
          </a:r>
        </a:p>
      </xdr:txBody>
    </xdr:sp>
    <xdr:clientData/>
  </xdr:twoCellAnchor>
  <xdr:twoCellAnchor editAs="oneCell">
    <xdr:from>
      <xdr:col>9</xdr:col>
      <xdr:colOff>19557</xdr:colOff>
      <xdr:row>7</xdr:row>
      <xdr:rowOff>8000</xdr:rowOff>
    </xdr:from>
    <xdr:to>
      <xdr:col>9</xdr:col>
      <xdr:colOff>864441</xdr:colOff>
      <xdr:row>9</xdr:row>
      <xdr:rowOff>129999</xdr:rowOff>
    </xdr:to>
    <xdr:pic>
      <xdr:nvPicPr>
        <xdr:cNvPr id="4" name="Imagem 3">
          <a:extLst>
            <a:ext uri="{FF2B5EF4-FFF2-40B4-BE49-F238E27FC236}">
              <a16:creationId xmlns:a16="http://schemas.microsoft.com/office/drawing/2014/main" id="{4F7B1EBD-FBBF-403F-BD3F-97641C761A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211057" y="3132200"/>
          <a:ext cx="844884" cy="883999"/>
        </a:xfrm>
        <a:prstGeom prst="rect">
          <a:avLst/>
        </a:prstGeom>
      </xdr:spPr>
    </xdr:pic>
    <xdr:clientData/>
  </xdr:twoCellAnchor>
  <xdr:twoCellAnchor editAs="oneCell">
    <xdr:from>
      <xdr:col>9</xdr:col>
      <xdr:colOff>951344</xdr:colOff>
      <xdr:row>7</xdr:row>
      <xdr:rowOff>0</xdr:rowOff>
    </xdr:from>
    <xdr:to>
      <xdr:col>9</xdr:col>
      <xdr:colOff>1847308</xdr:colOff>
      <xdr:row>9</xdr:row>
      <xdr:rowOff>138000</xdr:rowOff>
    </xdr:to>
    <xdr:pic>
      <xdr:nvPicPr>
        <xdr:cNvPr id="5" name="Imagem 4">
          <a:extLst>
            <a:ext uri="{FF2B5EF4-FFF2-40B4-BE49-F238E27FC236}">
              <a16:creationId xmlns:a16="http://schemas.microsoft.com/office/drawing/2014/main" id="{3D5219C1-AAD1-4D9C-891E-BFC633DAFCB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9142844" y="3124200"/>
          <a:ext cx="895964" cy="900000"/>
        </a:xfrm>
        <a:prstGeom prst="rect">
          <a:avLst/>
        </a:prstGeom>
      </xdr:spPr>
    </xdr:pic>
    <xdr:clientData/>
  </xdr:twoCellAnchor>
  <xdr:twoCellAnchor editAs="oneCell">
    <xdr:from>
      <xdr:col>10</xdr:col>
      <xdr:colOff>47753</xdr:colOff>
      <xdr:row>7</xdr:row>
      <xdr:rowOff>0</xdr:rowOff>
    </xdr:from>
    <xdr:to>
      <xdr:col>10</xdr:col>
      <xdr:colOff>947753</xdr:colOff>
      <xdr:row>9</xdr:row>
      <xdr:rowOff>129540</xdr:rowOff>
    </xdr:to>
    <xdr:pic>
      <xdr:nvPicPr>
        <xdr:cNvPr id="6" name="Imagem 5">
          <a:extLst>
            <a:ext uri="{FF2B5EF4-FFF2-40B4-BE49-F238E27FC236}">
              <a16:creationId xmlns:a16="http://schemas.microsoft.com/office/drawing/2014/main" id="{8E338C01-8251-4DEA-ADAB-C7D767A9087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470" b="470"/>
        <a:stretch/>
      </xdr:blipFill>
      <xdr:spPr>
        <a:xfrm>
          <a:off x="12300713" y="3322320"/>
          <a:ext cx="900000" cy="891540"/>
        </a:xfrm>
        <a:prstGeom prst="rect">
          <a:avLst/>
        </a:prstGeom>
      </xdr:spPr>
    </xdr:pic>
    <xdr:clientData/>
  </xdr:twoCellAnchor>
  <xdr:twoCellAnchor>
    <xdr:from>
      <xdr:col>0</xdr:col>
      <xdr:colOff>0</xdr:colOff>
      <xdr:row>2</xdr:row>
      <xdr:rowOff>90608</xdr:rowOff>
    </xdr:from>
    <xdr:to>
      <xdr:col>0</xdr:col>
      <xdr:colOff>1597136</xdr:colOff>
      <xdr:row>12</xdr:row>
      <xdr:rowOff>0</xdr:rowOff>
    </xdr:to>
    <xdr:grpSp>
      <xdr:nvGrpSpPr>
        <xdr:cNvPr id="19" name="Agrupar 18">
          <a:extLst>
            <a:ext uri="{FF2B5EF4-FFF2-40B4-BE49-F238E27FC236}">
              <a16:creationId xmlns:a16="http://schemas.microsoft.com/office/drawing/2014/main" id="{13A5590B-28AE-4FA6-85E6-0B15E3AA5BC8}"/>
            </a:ext>
          </a:extLst>
        </xdr:cNvPr>
        <xdr:cNvGrpSpPr/>
      </xdr:nvGrpSpPr>
      <xdr:grpSpPr>
        <a:xfrm>
          <a:off x="0" y="898328"/>
          <a:ext cx="1597136" cy="4328992"/>
          <a:chOff x="118170" y="863856"/>
          <a:chExt cx="1597136" cy="4130872"/>
        </a:xfrm>
      </xdr:grpSpPr>
      <xdr:pic>
        <xdr:nvPicPr>
          <xdr:cNvPr id="20" name="Imagem 19">
            <a:hlinkClick xmlns:r="http://schemas.openxmlformats.org/officeDocument/2006/relationships" r:id="rId5"/>
            <a:extLst>
              <a:ext uri="{FF2B5EF4-FFF2-40B4-BE49-F238E27FC236}">
                <a16:creationId xmlns:a16="http://schemas.microsoft.com/office/drawing/2014/main" id="{C734FCDC-AA94-9101-D65A-F0170FE79F4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18170" y="4431978"/>
            <a:ext cx="1588741" cy="272487"/>
          </a:xfrm>
          <a:prstGeom prst="rect">
            <a:avLst/>
          </a:prstGeom>
        </xdr:spPr>
      </xdr:pic>
      <xdr:pic>
        <xdr:nvPicPr>
          <xdr:cNvPr id="21" name="Imagem 20">
            <a:hlinkClick xmlns:r="http://schemas.openxmlformats.org/officeDocument/2006/relationships" r:id="rId7"/>
            <a:extLst>
              <a:ext uri="{FF2B5EF4-FFF2-40B4-BE49-F238E27FC236}">
                <a16:creationId xmlns:a16="http://schemas.microsoft.com/office/drawing/2014/main" id="{D91D13FE-5DB2-5198-0585-1E56898A333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18170" y="4006582"/>
            <a:ext cx="1588741" cy="408731"/>
          </a:xfrm>
          <a:prstGeom prst="rect">
            <a:avLst/>
          </a:prstGeom>
        </xdr:spPr>
      </xdr:pic>
      <xdr:pic>
        <xdr:nvPicPr>
          <xdr:cNvPr id="22" name="Imagem 21">
            <a:hlinkClick xmlns:r="http://schemas.openxmlformats.org/officeDocument/2006/relationships" r:id="rId9"/>
            <a:extLst>
              <a:ext uri="{FF2B5EF4-FFF2-40B4-BE49-F238E27FC236}">
                <a16:creationId xmlns:a16="http://schemas.microsoft.com/office/drawing/2014/main" id="{E587D552-32B4-D3A7-5DE4-03551557B7D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118170" y="3717430"/>
            <a:ext cx="1588741" cy="272487"/>
          </a:xfrm>
          <a:prstGeom prst="rect">
            <a:avLst/>
          </a:prstGeom>
        </xdr:spPr>
      </xdr:pic>
      <xdr:pic>
        <xdr:nvPicPr>
          <xdr:cNvPr id="23" name="Imagem 22">
            <a:hlinkClick xmlns:r="http://schemas.openxmlformats.org/officeDocument/2006/relationships" r:id="rId11"/>
            <a:extLst>
              <a:ext uri="{FF2B5EF4-FFF2-40B4-BE49-F238E27FC236}">
                <a16:creationId xmlns:a16="http://schemas.microsoft.com/office/drawing/2014/main" id="{CF7F3B32-A0C2-036D-637A-B0824753C67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18170" y="3294343"/>
            <a:ext cx="1588741" cy="406422"/>
          </a:xfrm>
          <a:prstGeom prst="rect">
            <a:avLst/>
          </a:prstGeom>
        </xdr:spPr>
      </xdr:pic>
      <xdr:pic>
        <xdr:nvPicPr>
          <xdr:cNvPr id="24" name="Imagem 23">
            <a:hlinkClick xmlns:r="http://schemas.openxmlformats.org/officeDocument/2006/relationships" r:id="rId13"/>
            <a:extLst>
              <a:ext uri="{FF2B5EF4-FFF2-40B4-BE49-F238E27FC236}">
                <a16:creationId xmlns:a16="http://schemas.microsoft.com/office/drawing/2014/main" id="{E9C74E72-3E4D-E1DD-0639-D0FB3AE64C6D}"/>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18170" y="2871256"/>
            <a:ext cx="1588741" cy="406422"/>
          </a:xfrm>
          <a:prstGeom prst="rect">
            <a:avLst/>
          </a:prstGeom>
        </xdr:spPr>
      </xdr:pic>
      <xdr:pic>
        <xdr:nvPicPr>
          <xdr:cNvPr id="25" name="Imagem 24">
            <a:hlinkClick xmlns:r="http://schemas.openxmlformats.org/officeDocument/2006/relationships" r:id="rId15"/>
            <a:extLst>
              <a:ext uri="{FF2B5EF4-FFF2-40B4-BE49-F238E27FC236}">
                <a16:creationId xmlns:a16="http://schemas.microsoft.com/office/drawing/2014/main" id="{49BA2E3A-36F1-CB24-BA7F-8D223F35011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18170" y="2448169"/>
            <a:ext cx="1588741" cy="406422"/>
          </a:xfrm>
          <a:prstGeom prst="rect">
            <a:avLst/>
          </a:prstGeom>
        </xdr:spPr>
      </xdr:pic>
      <xdr:pic>
        <xdr:nvPicPr>
          <xdr:cNvPr id="26" name="Imagem 25">
            <a:hlinkClick xmlns:r="http://schemas.openxmlformats.org/officeDocument/2006/relationships" r:id="rId17"/>
            <a:extLst>
              <a:ext uri="{FF2B5EF4-FFF2-40B4-BE49-F238E27FC236}">
                <a16:creationId xmlns:a16="http://schemas.microsoft.com/office/drawing/2014/main" id="{B19319D0-C7D8-055B-5CE6-CBABBD49E172}"/>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18170" y="2159017"/>
            <a:ext cx="1588741" cy="272487"/>
          </a:xfrm>
          <a:prstGeom prst="rect">
            <a:avLst/>
          </a:prstGeom>
        </xdr:spPr>
      </xdr:pic>
      <xdr:pic>
        <xdr:nvPicPr>
          <xdr:cNvPr id="27" name="Imagem 26">
            <a:hlinkClick xmlns:r="http://schemas.openxmlformats.org/officeDocument/2006/relationships" r:id="rId19"/>
            <a:extLst>
              <a:ext uri="{FF2B5EF4-FFF2-40B4-BE49-F238E27FC236}">
                <a16:creationId xmlns:a16="http://schemas.microsoft.com/office/drawing/2014/main" id="{E4D4C59C-3B74-81A4-A161-E3ED9D32C30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18170" y="1733621"/>
            <a:ext cx="1588741" cy="408731"/>
          </a:xfrm>
          <a:prstGeom prst="rect">
            <a:avLst/>
          </a:prstGeom>
        </xdr:spPr>
      </xdr:pic>
      <xdr:pic>
        <xdr:nvPicPr>
          <xdr:cNvPr id="28" name="Imagem 27">
            <a:hlinkClick xmlns:r="http://schemas.openxmlformats.org/officeDocument/2006/relationships" r:id="rId21"/>
            <a:extLst>
              <a:ext uri="{FF2B5EF4-FFF2-40B4-BE49-F238E27FC236}">
                <a16:creationId xmlns:a16="http://schemas.microsoft.com/office/drawing/2014/main" id="{4BE5D812-1F35-E25F-3344-95836C9BAAC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118170" y="1444469"/>
            <a:ext cx="1588741" cy="272487"/>
          </a:xfrm>
          <a:prstGeom prst="rect">
            <a:avLst/>
          </a:prstGeom>
        </xdr:spPr>
      </xdr:pic>
      <xdr:pic>
        <xdr:nvPicPr>
          <xdr:cNvPr id="29" name="Imagem 28">
            <a:hlinkClick xmlns:r="http://schemas.openxmlformats.org/officeDocument/2006/relationships" r:id="rId23"/>
            <a:extLst>
              <a:ext uri="{FF2B5EF4-FFF2-40B4-BE49-F238E27FC236}">
                <a16:creationId xmlns:a16="http://schemas.microsoft.com/office/drawing/2014/main" id="{396F99C1-F460-E7E9-19B2-99062A11C893}"/>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118170" y="1153008"/>
            <a:ext cx="1588741" cy="274796"/>
          </a:xfrm>
          <a:prstGeom prst="rect">
            <a:avLst/>
          </a:prstGeom>
        </xdr:spPr>
      </xdr:pic>
      <xdr:pic>
        <xdr:nvPicPr>
          <xdr:cNvPr id="30" name="Imagem 29">
            <a:hlinkClick xmlns:r="http://schemas.openxmlformats.org/officeDocument/2006/relationships" r:id="rId25"/>
            <a:extLst>
              <a:ext uri="{FF2B5EF4-FFF2-40B4-BE49-F238E27FC236}">
                <a16:creationId xmlns:a16="http://schemas.microsoft.com/office/drawing/2014/main" id="{F26BCB89-BD6B-816B-3EBD-3374B8E92799}"/>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xdr:blipFill>
        <xdr:spPr>
          <a:xfrm>
            <a:off x="118170" y="863856"/>
            <a:ext cx="1588741" cy="272487"/>
          </a:xfrm>
          <a:prstGeom prst="rect">
            <a:avLst/>
          </a:prstGeom>
        </xdr:spPr>
      </xdr:pic>
      <xdr:pic>
        <xdr:nvPicPr>
          <xdr:cNvPr id="31" name="Imagem 30">
            <a:hlinkClick xmlns:r="http://schemas.openxmlformats.org/officeDocument/2006/relationships" r:id="rId27"/>
            <a:extLst>
              <a:ext uri="{FF2B5EF4-FFF2-40B4-BE49-F238E27FC236}">
                <a16:creationId xmlns:a16="http://schemas.microsoft.com/office/drawing/2014/main" id="{B90FF5CD-6C12-55BE-F7A1-72A8F036F2B8}"/>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xdr:blipFill>
        <xdr:spPr>
          <a:xfrm>
            <a:off x="118170" y="4721128"/>
            <a:ext cx="1597136" cy="2736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xdr:rowOff>
    </xdr:from>
    <xdr:to>
      <xdr:col>23</xdr:col>
      <xdr:colOff>167640</xdr:colOff>
      <xdr:row>27</xdr:row>
      <xdr:rowOff>93070</xdr:rowOff>
    </xdr:to>
    <xdr:grpSp>
      <xdr:nvGrpSpPr>
        <xdr:cNvPr id="12" name="Agrupar 11">
          <a:extLst>
            <a:ext uri="{FF2B5EF4-FFF2-40B4-BE49-F238E27FC236}">
              <a16:creationId xmlns:a16="http://schemas.microsoft.com/office/drawing/2014/main" id="{00000000-0008-0000-0100-00000C000000}"/>
            </a:ext>
          </a:extLst>
        </xdr:cNvPr>
        <xdr:cNvGrpSpPr/>
      </xdr:nvGrpSpPr>
      <xdr:grpSpPr>
        <a:xfrm>
          <a:off x="0" y="1"/>
          <a:ext cx="14188440" cy="5030829"/>
          <a:chOff x="0" y="1"/>
          <a:chExt cx="14188440" cy="5030829"/>
        </a:xfrm>
      </xdr:grpSpPr>
      <xdr:grpSp>
        <xdr:nvGrpSpPr>
          <xdr:cNvPr id="5" name="Agrupar 4">
            <a:extLst>
              <a:ext uri="{FF2B5EF4-FFF2-40B4-BE49-F238E27FC236}">
                <a16:creationId xmlns:a16="http://schemas.microsoft.com/office/drawing/2014/main" id="{00000000-0008-0000-0100-000005000000}"/>
              </a:ext>
            </a:extLst>
          </xdr:cNvPr>
          <xdr:cNvGrpSpPr/>
        </xdr:nvGrpSpPr>
        <xdr:grpSpPr>
          <a:xfrm>
            <a:off x="0" y="1"/>
            <a:ext cx="2987040" cy="5030829"/>
            <a:chOff x="0" y="0"/>
            <a:chExt cx="3192780" cy="5377339"/>
          </a:xfrm>
        </xdr:grpSpPr>
        <xdr:pic>
          <xdr:nvPicPr>
            <xdr:cNvPr id="2" name="Imagem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581400"/>
              <a:ext cx="3192780" cy="179593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 name="Imagem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3192780" cy="179593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Imagem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1788317"/>
              <a:ext cx="3192780" cy="1795939"/>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7" name="Imagem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11201400" y="3350619"/>
            <a:ext cx="2987040" cy="16802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Imagem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bwMode="auto">
          <a:xfrm>
            <a:off x="11201400" y="1"/>
            <a:ext cx="2987040" cy="16802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Imagem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bwMode="auto">
          <a:xfrm>
            <a:off x="11201400" y="1673080"/>
            <a:ext cx="2987040" cy="168021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7</xdr:col>
      <xdr:colOff>584835</xdr:colOff>
      <xdr:row>0</xdr:row>
      <xdr:rowOff>76200</xdr:rowOff>
    </xdr:from>
    <xdr:to>
      <xdr:col>15</xdr:col>
      <xdr:colOff>192405</xdr:colOff>
      <xdr:row>4</xdr:row>
      <xdr:rowOff>157877</xdr:rowOff>
    </xdr:to>
    <xdr:pic>
      <xdr:nvPicPr>
        <xdr:cNvPr id="11" name="Imagem 10">
          <a:extLst>
            <a:ext uri="{FF2B5EF4-FFF2-40B4-BE49-F238E27FC236}">
              <a16:creationId xmlns:a16="http://schemas.microsoft.com/office/drawing/2014/main" id="{00000000-0008-0000-0100-00000B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42838" b="39028"/>
        <a:stretch>
          <a:fillRect/>
        </a:stretch>
      </xdr:blipFill>
      <xdr:spPr>
        <a:xfrm>
          <a:off x="4852035" y="76200"/>
          <a:ext cx="4484370" cy="813197"/>
        </a:xfrm>
        <a:prstGeom prst="rect">
          <a:avLst/>
        </a:prstGeom>
      </xdr:spPr>
    </xdr:pic>
    <xdr:clientData/>
  </xdr:twoCellAnchor>
  <xdr:twoCellAnchor>
    <xdr:from>
      <xdr:col>5</xdr:col>
      <xdr:colOff>129540</xdr:colOff>
      <xdr:row>5</xdr:row>
      <xdr:rowOff>0</xdr:rowOff>
    </xdr:from>
    <xdr:to>
      <xdr:col>18</xdr:col>
      <xdr:colOff>0</xdr:colOff>
      <xdr:row>24</xdr:row>
      <xdr:rowOff>83820</xdr:rowOff>
    </xdr:to>
    <xdr:sp macro="" textlink="">
      <xdr:nvSpPr>
        <xdr:cNvPr id="13" name="CaixaDeTexto 12">
          <a:extLst>
            <a:ext uri="{FF2B5EF4-FFF2-40B4-BE49-F238E27FC236}">
              <a16:creationId xmlns:a16="http://schemas.microsoft.com/office/drawing/2014/main" id="{00000000-0008-0000-0100-00000D000000}"/>
            </a:ext>
          </a:extLst>
        </xdr:cNvPr>
        <xdr:cNvSpPr txBox="1"/>
      </xdr:nvSpPr>
      <xdr:spPr>
        <a:xfrm>
          <a:off x="3177540" y="914400"/>
          <a:ext cx="7795260" cy="35585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300" b="0" i="0">
              <a:solidFill>
                <a:schemeClr val="dk1"/>
              </a:solidFill>
              <a:effectLst/>
              <a:latin typeface="+mn-lt"/>
              <a:ea typeface="+mn-ea"/>
              <a:cs typeface="+mn-cs"/>
            </a:rPr>
            <a:t>Somos a unidade frigorífica do </a:t>
          </a:r>
          <a:r>
            <a:rPr lang="pt-BR" sz="1300" b="1" i="0">
              <a:solidFill>
                <a:schemeClr val="dk1"/>
              </a:solidFill>
              <a:effectLst/>
              <a:latin typeface="+mn-lt"/>
              <a:ea typeface="+mn-ea"/>
              <a:cs typeface="+mn-cs"/>
            </a:rPr>
            <a:t>Better Group</a:t>
          </a:r>
          <a:r>
            <a:rPr lang="pt-BR" sz="1300" b="0" i="0">
              <a:solidFill>
                <a:schemeClr val="dk1"/>
              </a:solidFill>
              <a:effectLst/>
              <a:latin typeface="+mn-lt"/>
              <a:ea typeface="+mn-ea"/>
              <a:cs typeface="+mn-cs"/>
            </a:rPr>
            <a:t>, especializada em carne bovina de alta qualidade desde 2003.</a:t>
          </a:r>
        </a:p>
        <a:p>
          <a:pPr algn="ctr"/>
          <a:endParaRPr lang="pt-BR" sz="1300" b="0" i="0">
            <a:solidFill>
              <a:schemeClr val="dk1"/>
            </a:solidFill>
            <a:effectLst/>
            <a:latin typeface="+mn-lt"/>
            <a:ea typeface="+mn-ea"/>
            <a:cs typeface="+mn-cs"/>
          </a:endParaRPr>
        </a:p>
        <a:p>
          <a:pPr algn="ctr"/>
          <a:r>
            <a:rPr lang="pt-BR" sz="1300" b="0" i="0">
              <a:solidFill>
                <a:schemeClr val="dk1"/>
              </a:solidFill>
              <a:effectLst/>
              <a:latin typeface="+mn-lt"/>
              <a:ea typeface="+mn-ea"/>
              <a:cs typeface="+mn-cs"/>
            </a:rPr>
            <a:t>Operamos com unidades industriais em </a:t>
          </a:r>
          <a:r>
            <a:rPr lang="pt-BR" sz="1300" b="1" i="0">
              <a:solidFill>
                <a:schemeClr val="dk1"/>
              </a:solidFill>
              <a:effectLst/>
              <a:latin typeface="+mn-lt"/>
              <a:ea typeface="+mn-ea"/>
              <a:cs typeface="+mn-cs"/>
            </a:rPr>
            <a:t>Rancharia/SP </a:t>
          </a:r>
          <a:r>
            <a:rPr lang="pt-BR" sz="1300" b="0" i="0">
              <a:solidFill>
                <a:schemeClr val="dk1"/>
              </a:solidFill>
              <a:effectLst/>
              <a:latin typeface="+mn-lt"/>
              <a:ea typeface="+mn-ea"/>
              <a:cs typeface="+mn-cs"/>
            </a:rPr>
            <a:t>e </a:t>
          </a:r>
          <a:r>
            <a:rPr lang="pt-BR" sz="1300" b="1" i="0">
              <a:solidFill>
                <a:schemeClr val="dk1"/>
              </a:solidFill>
              <a:effectLst/>
              <a:latin typeface="+mn-lt"/>
              <a:ea typeface="+mn-ea"/>
              <a:cs typeface="+mn-cs"/>
            </a:rPr>
            <a:t>Araçatuba/SP</a:t>
          </a:r>
          <a:r>
            <a:rPr lang="pt-BR" sz="1300" b="0" i="0">
              <a:solidFill>
                <a:schemeClr val="dk1"/>
              </a:solidFill>
              <a:effectLst/>
              <a:latin typeface="+mn-lt"/>
              <a:ea typeface="+mn-ea"/>
              <a:cs typeface="+mn-cs"/>
            </a:rPr>
            <a:t>, totalizando </a:t>
          </a:r>
          <a:r>
            <a:rPr lang="pt-BR" sz="1300" b="1" i="0">
              <a:solidFill>
                <a:schemeClr val="dk1"/>
              </a:solidFill>
              <a:effectLst/>
              <a:latin typeface="+mn-lt"/>
              <a:ea typeface="+mn-ea"/>
              <a:cs typeface="+mn-cs"/>
            </a:rPr>
            <a:t>1.500 abates/dia</a:t>
          </a:r>
          <a:r>
            <a:rPr lang="pt-BR" sz="1300" b="0" i="0">
              <a:solidFill>
                <a:schemeClr val="dk1"/>
              </a:solidFill>
              <a:effectLst/>
              <a:latin typeface="+mn-lt"/>
              <a:ea typeface="+mn-ea"/>
              <a:cs typeface="+mn-cs"/>
            </a:rPr>
            <a:t>,</a:t>
          </a:r>
        </a:p>
        <a:p>
          <a:pPr algn="ctr"/>
          <a:r>
            <a:rPr lang="pt-BR" sz="1300" b="0" i="0">
              <a:solidFill>
                <a:schemeClr val="dk1"/>
              </a:solidFill>
              <a:effectLst/>
              <a:latin typeface="+mn-lt"/>
              <a:ea typeface="+mn-ea"/>
              <a:cs typeface="+mn-cs"/>
            </a:rPr>
            <a:t>e contamos com centros de distribuição em Itapevi/SP e Limeira/SP, </a:t>
          </a:r>
        </a:p>
        <a:p>
          <a:pPr algn="ctr"/>
          <a:r>
            <a:rPr lang="pt-BR" sz="1300" b="0" i="0">
              <a:solidFill>
                <a:schemeClr val="dk1"/>
              </a:solidFill>
              <a:effectLst/>
              <a:latin typeface="+mn-lt"/>
              <a:ea typeface="+mn-ea"/>
              <a:cs typeface="+mn-cs"/>
            </a:rPr>
            <a:t>garantindo agilidade logística e padronização de entrega. </a:t>
          </a:r>
        </a:p>
        <a:p>
          <a:pPr algn="ctr"/>
          <a:endParaRPr lang="pt-BR" sz="1300" b="0" i="0">
            <a:solidFill>
              <a:schemeClr val="dk1"/>
            </a:solidFill>
            <a:effectLst/>
            <a:latin typeface="+mn-lt"/>
            <a:ea typeface="+mn-ea"/>
            <a:cs typeface="+mn-cs"/>
          </a:endParaRPr>
        </a:p>
        <a:p>
          <a:pPr algn="ctr"/>
          <a:r>
            <a:rPr lang="pt-BR" sz="1300" b="0" i="0">
              <a:solidFill>
                <a:schemeClr val="dk1"/>
              </a:solidFill>
              <a:effectLst/>
              <a:latin typeface="+mn-lt"/>
              <a:ea typeface="+mn-ea"/>
              <a:cs typeface="+mn-cs"/>
            </a:rPr>
            <a:t>A qualidade dos nossos cortes nasce na </a:t>
          </a:r>
          <a:r>
            <a:rPr lang="pt-BR" sz="1300" b="1" i="0">
              <a:solidFill>
                <a:schemeClr val="dk1"/>
              </a:solidFill>
              <a:effectLst/>
              <a:latin typeface="+mn-lt"/>
              <a:ea typeface="+mn-ea"/>
              <a:cs typeface="+mn-cs"/>
            </a:rPr>
            <a:t>Agropecuária Vista Alegre</a:t>
          </a:r>
          <a:r>
            <a:rPr lang="pt-BR" sz="1300" b="0" i="0">
              <a:solidFill>
                <a:schemeClr val="dk1"/>
              </a:solidFill>
              <a:effectLst/>
              <a:latin typeface="+mn-lt"/>
              <a:ea typeface="+mn-ea"/>
              <a:cs typeface="+mn-cs"/>
            </a:rPr>
            <a:t> </a:t>
          </a:r>
          <a:r>
            <a:rPr lang="pt-BR" sz="1300" b="0" i="1">
              <a:solidFill>
                <a:schemeClr val="dk1"/>
              </a:solidFill>
              <a:effectLst/>
              <a:latin typeface="+mn-lt"/>
              <a:ea typeface="+mn-ea"/>
              <a:cs typeface="+mn-cs"/>
            </a:rPr>
            <a:t>(Better</a:t>
          </a:r>
          <a:r>
            <a:rPr lang="pt-BR" sz="1300" b="0" i="1" baseline="0">
              <a:solidFill>
                <a:schemeClr val="dk1"/>
              </a:solidFill>
              <a:effectLst/>
              <a:latin typeface="+mn-lt"/>
              <a:ea typeface="+mn-ea"/>
              <a:cs typeface="+mn-cs"/>
            </a:rPr>
            <a:t> Beef Confinamento)</a:t>
          </a:r>
          <a:r>
            <a:rPr lang="pt-BR" sz="1300" b="0" i="0">
              <a:solidFill>
                <a:schemeClr val="dk1"/>
              </a:solidFill>
              <a:effectLst/>
              <a:latin typeface="+mn-lt"/>
              <a:ea typeface="+mn-ea"/>
              <a:cs typeface="+mn-cs"/>
            </a:rPr>
            <a:t>: O maior confinamento coberto da América Latina, com capacidade para </a:t>
          </a:r>
          <a:r>
            <a:rPr lang="pt-BR" sz="1300" b="1" i="0">
              <a:solidFill>
                <a:schemeClr val="dk1"/>
              </a:solidFill>
              <a:effectLst/>
              <a:latin typeface="+mn-lt"/>
              <a:ea typeface="+mn-ea"/>
              <a:cs typeface="+mn-cs"/>
            </a:rPr>
            <a:t>136 mil animais/ano</a:t>
          </a:r>
          <a:r>
            <a:rPr lang="pt-BR" sz="1300" b="0" i="0">
              <a:solidFill>
                <a:schemeClr val="dk1"/>
              </a:solidFill>
              <a:effectLst/>
              <a:latin typeface="+mn-lt"/>
              <a:ea typeface="+mn-ea"/>
              <a:cs typeface="+mn-cs"/>
            </a:rPr>
            <a:t>, onde aplicamos bem-estar animal, manejo sanitário avançado e rastreabilidade total. </a:t>
          </a:r>
        </a:p>
        <a:p>
          <a:pPr algn="ctr"/>
          <a:endParaRPr lang="pt-BR" sz="1300" b="0" i="0">
            <a:solidFill>
              <a:schemeClr val="dk1"/>
            </a:solidFill>
            <a:effectLst/>
            <a:latin typeface="+mn-lt"/>
            <a:ea typeface="+mn-ea"/>
            <a:cs typeface="+mn-cs"/>
          </a:endParaRPr>
        </a:p>
        <a:p>
          <a:pPr algn="ctr"/>
          <a:r>
            <a:rPr lang="pt-BR" sz="1300" b="0" i="0">
              <a:solidFill>
                <a:schemeClr val="dk1"/>
              </a:solidFill>
              <a:effectLst/>
              <a:latin typeface="+mn-lt"/>
              <a:ea typeface="+mn-ea"/>
              <a:cs typeface="+mn-cs"/>
            </a:rPr>
            <a:t>Nossa operação verticalizada, nos permite garantir </a:t>
          </a:r>
          <a:r>
            <a:rPr lang="pt-BR" sz="1300" b="1" i="0">
              <a:solidFill>
                <a:schemeClr val="dk1"/>
              </a:solidFill>
              <a:effectLst/>
              <a:latin typeface="+mn-lt"/>
              <a:ea typeface="+mn-ea"/>
              <a:cs typeface="+mn-cs"/>
            </a:rPr>
            <a:t>QUALIDADE DO COMEÇO AO FIM,</a:t>
          </a:r>
        </a:p>
        <a:p>
          <a:pPr algn="ctr"/>
          <a:r>
            <a:rPr lang="pt-BR" sz="1300" b="1" i="0">
              <a:solidFill>
                <a:schemeClr val="dk1"/>
              </a:solidFill>
              <a:effectLst/>
              <a:latin typeface="+mn-lt"/>
              <a:ea typeface="+mn-ea"/>
              <a:cs typeface="+mn-cs"/>
            </a:rPr>
            <a:t>QUE VOCÊ VÊ, SENTE E CONFIA</a:t>
          </a:r>
          <a:r>
            <a:rPr lang="pt-BR" sz="1300" b="0" i="0">
              <a:solidFill>
                <a:schemeClr val="dk1"/>
              </a:solidFill>
              <a:effectLst/>
              <a:latin typeface="+mn-lt"/>
              <a:ea typeface="+mn-ea"/>
              <a:cs typeface="+mn-cs"/>
            </a:rPr>
            <a:t>, além de estar alinhada às exigências globais mais restritivas: </a:t>
          </a:r>
          <a:r>
            <a:rPr lang="pt-BR" sz="1300" b="1" i="0">
              <a:solidFill>
                <a:schemeClr val="dk1"/>
              </a:solidFill>
              <a:effectLst/>
              <a:latin typeface="+mn-lt"/>
              <a:ea typeface="+mn-ea"/>
              <a:cs typeface="+mn-cs"/>
            </a:rPr>
            <a:t>bem-estar animal</a:t>
          </a:r>
          <a:r>
            <a:rPr lang="pt-BR" sz="1300" b="0" i="0">
              <a:solidFill>
                <a:schemeClr val="dk1"/>
              </a:solidFill>
              <a:effectLst/>
              <a:latin typeface="+mn-lt"/>
              <a:ea typeface="+mn-ea"/>
              <a:cs typeface="+mn-cs"/>
            </a:rPr>
            <a:t>, </a:t>
          </a:r>
          <a:r>
            <a:rPr lang="pt-BR" sz="1300" b="1" i="0">
              <a:solidFill>
                <a:schemeClr val="dk1"/>
              </a:solidFill>
              <a:effectLst/>
              <a:latin typeface="+mn-lt"/>
              <a:ea typeface="+mn-ea"/>
              <a:cs typeface="+mn-cs"/>
            </a:rPr>
            <a:t>segurança alimentar</a:t>
          </a:r>
          <a:r>
            <a:rPr lang="pt-BR" sz="1300" b="0" i="0">
              <a:solidFill>
                <a:schemeClr val="dk1"/>
              </a:solidFill>
              <a:effectLst/>
              <a:latin typeface="+mn-lt"/>
              <a:ea typeface="+mn-ea"/>
              <a:cs typeface="+mn-cs"/>
            </a:rPr>
            <a:t>, </a:t>
          </a:r>
          <a:r>
            <a:rPr lang="pt-BR" sz="1300" b="1" i="0">
              <a:solidFill>
                <a:schemeClr val="dk1"/>
              </a:solidFill>
              <a:effectLst/>
              <a:latin typeface="+mn-lt"/>
              <a:ea typeface="+mn-ea"/>
              <a:cs typeface="+mn-cs"/>
            </a:rPr>
            <a:t>sustentabilidade, gestão de risco </a:t>
          </a:r>
          <a:r>
            <a:rPr lang="pt-BR" sz="1300" b="0" i="0">
              <a:solidFill>
                <a:schemeClr val="dk1"/>
              </a:solidFill>
              <a:effectLst/>
              <a:latin typeface="+mn-lt"/>
              <a:ea typeface="+mn-ea"/>
              <a:cs typeface="+mn-cs"/>
            </a:rPr>
            <a:t>e </a:t>
          </a:r>
          <a:r>
            <a:rPr lang="pt-BR" sz="1300" b="1" i="0">
              <a:solidFill>
                <a:schemeClr val="dk1"/>
              </a:solidFill>
              <a:effectLst/>
              <a:latin typeface="+mn-lt"/>
              <a:ea typeface="+mn-ea"/>
              <a:cs typeface="+mn-cs"/>
            </a:rPr>
            <a:t>transparência </a:t>
          </a:r>
          <a:r>
            <a:rPr lang="pt-BR" sz="1300" b="0" i="0">
              <a:solidFill>
                <a:schemeClr val="dk1"/>
              </a:solidFill>
              <a:effectLst/>
              <a:latin typeface="+mn-lt"/>
              <a:ea typeface="+mn-ea"/>
              <a:cs typeface="+mn-cs"/>
            </a:rPr>
            <a:t>nos processos fazem parte do nosso propósito. Produzimos com responsabilidade, tecnologia e critérios técnicos claros. </a:t>
          </a:r>
        </a:p>
        <a:p>
          <a:pPr algn="ctr"/>
          <a:endParaRPr lang="pt-BR" sz="1300" b="0" i="0">
            <a:solidFill>
              <a:schemeClr val="dk1"/>
            </a:solidFill>
            <a:effectLst/>
            <a:latin typeface="+mn-lt"/>
            <a:ea typeface="+mn-ea"/>
            <a:cs typeface="+mn-cs"/>
          </a:endParaRPr>
        </a:p>
        <a:p>
          <a:pPr algn="ctr"/>
          <a:r>
            <a:rPr lang="pt-BR" sz="1300" b="0" i="0">
              <a:solidFill>
                <a:schemeClr val="dk1"/>
              </a:solidFill>
              <a:effectLst/>
              <a:latin typeface="+mn-lt"/>
              <a:ea typeface="+mn-ea"/>
              <a:cs typeface="+mn-cs"/>
            </a:rPr>
            <a:t>A mesma carne que exportamos para mercados exigentes é a mesma que oferecemos ao mercado interno, com sabor, maciez e segurança. Better Beef. Alimentando hoje, cuidando do amanhã.</a:t>
          </a:r>
          <a:endParaRPr lang="pt-BR" sz="1300"/>
        </a:p>
      </xdr:txBody>
    </xdr:sp>
    <xdr:clientData/>
  </xdr:twoCellAnchor>
  <xdr:twoCellAnchor>
    <xdr:from>
      <xdr:col>10</xdr:col>
      <xdr:colOff>187977</xdr:colOff>
      <xdr:row>24</xdr:row>
      <xdr:rowOff>137160</xdr:rowOff>
    </xdr:from>
    <xdr:to>
      <xdr:col>12</xdr:col>
      <xdr:colOff>551164</xdr:colOff>
      <xdr:row>27</xdr:row>
      <xdr:rowOff>83820</xdr:rowOff>
    </xdr:to>
    <xdr:sp macro="" textlink="">
      <xdr:nvSpPr>
        <xdr:cNvPr id="14" name="Retângulo: Cantos Arredondados 13">
          <a:hlinkClick xmlns:r="http://schemas.openxmlformats.org/officeDocument/2006/relationships" r:id="rId8"/>
          <a:extLst>
            <a:ext uri="{FF2B5EF4-FFF2-40B4-BE49-F238E27FC236}">
              <a16:creationId xmlns:a16="http://schemas.microsoft.com/office/drawing/2014/main" id="{00000000-0008-0000-0100-00000E000000}"/>
            </a:ext>
          </a:extLst>
        </xdr:cNvPr>
        <xdr:cNvSpPr/>
      </xdr:nvSpPr>
      <xdr:spPr>
        <a:xfrm>
          <a:off x="6283977" y="4526280"/>
          <a:ext cx="1582387" cy="495300"/>
        </a:xfrm>
        <a:prstGeom prst="roundRect">
          <a:avLst/>
        </a:prstGeom>
        <a:solidFill>
          <a:srgbClr val="84181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2400" b="1">
              <a:solidFill>
                <a:schemeClr val="bg1"/>
              </a:solidFill>
            </a:rPr>
            <a:t>Avançar</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22861</xdr:colOff>
      <xdr:row>0</xdr:row>
      <xdr:rowOff>159160</xdr:rowOff>
    </xdr:from>
    <xdr:to>
      <xdr:col>1</xdr:col>
      <xdr:colOff>162878</xdr:colOff>
      <xdr:row>1</xdr:row>
      <xdr:rowOff>22860</xdr:rowOff>
    </xdr:to>
    <xdr:pic>
      <xdr:nvPicPr>
        <xdr:cNvPr id="3" name="Imagem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l="6962" t="42652" r="5666" b="39381"/>
        <a:stretch>
          <a:fillRect/>
        </a:stretch>
      </xdr:blipFill>
      <xdr:spPr>
        <a:xfrm>
          <a:off x="22861" y="159160"/>
          <a:ext cx="2042160" cy="419960"/>
        </a:xfrm>
        <a:prstGeom prst="rect">
          <a:avLst/>
        </a:prstGeom>
      </xdr:spPr>
    </xdr:pic>
    <xdr:clientData/>
  </xdr:twoCellAnchor>
  <xdr:twoCellAnchor editAs="oneCell">
    <xdr:from>
      <xdr:col>2</xdr:col>
      <xdr:colOff>7620</xdr:colOff>
      <xdr:row>0</xdr:row>
      <xdr:rowOff>15240</xdr:rowOff>
    </xdr:from>
    <xdr:to>
      <xdr:col>12</xdr:col>
      <xdr:colOff>392006</xdr:colOff>
      <xdr:row>13</xdr:row>
      <xdr:rowOff>7620</xdr:rowOff>
    </xdr:to>
    <xdr:pic>
      <xdr:nvPicPr>
        <xdr:cNvPr id="7" name="Imagem 6" descr="Homem ao lado de uma vaca&#10;&#10;O conteúdo gerado por IA pode estar incorreto.">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cstate="print">
          <a:alphaModFix amt="70000"/>
          <a:extLst>
            <a:ext uri="{28A0092B-C50C-407E-A947-70E740481C1C}">
              <a14:useLocalDpi xmlns:a14="http://schemas.microsoft.com/office/drawing/2010/main" val="0"/>
            </a:ext>
          </a:extLst>
        </a:blip>
        <a:srcRect t="18747" b="7575"/>
        <a:stretch>
          <a:fillRect/>
        </a:stretch>
      </xdr:blipFill>
      <xdr:spPr>
        <a:xfrm>
          <a:off x="2148840" y="15240"/>
          <a:ext cx="12042986" cy="4991100"/>
        </a:xfrm>
        <a:prstGeom prst="rect">
          <a:avLst/>
        </a:prstGeom>
      </xdr:spPr>
    </xdr:pic>
    <xdr:clientData/>
  </xdr:twoCellAnchor>
  <xdr:twoCellAnchor>
    <xdr:from>
      <xdr:col>2</xdr:col>
      <xdr:colOff>274320</xdr:colOff>
      <xdr:row>0</xdr:row>
      <xdr:rowOff>320040</xdr:rowOff>
    </xdr:from>
    <xdr:to>
      <xdr:col>8</xdr:col>
      <xdr:colOff>746760</xdr:colOff>
      <xdr:row>13</xdr:row>
      <xdr:rowOff>190500</xdr:rowOff>
    </xdr:to>
    <xdr:sp macro="" textlink="">
      <xdr:nvSpPr>
        <xdr:cNvPr id="8" name="Retângulo: Cantos Arredondados 7">
          <a:extLst>
            <a:ext uri="{FF2B5EF4-FFF2-40B4-BE49-F238E27FC236}">
              <a16:creationId xmlns:a16="http://schemas.microsoft.com/office/drawing/2014/main" id="{00000000-0008-0000-0200-000008000000}"/>
            </a:ext>
          </a:extLst>
        </xdr:cNvPr>
        <xdr:cNvSpPr/>
      </xdr:nvSpPr>
      <xdr:spPr>
        <a:xfrm>
          <a:off x="2415540" y="320040"/>
          <a:ext cx="7467600" cy="4488180"/>
        </a:xfrm>
        <a:prstGeom prst="roundRect">
          <a:avLst/>
        </a:prstGeom>
        <a:solidFill>
          <a:srgbClr val="FFFFFF">
            <a:alpha val="4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518160</xdr:colOff>
      <xdr:row>1</xdr:row>
      <xdr:rowOff>106680</xdr:rowOff>
    </xdr:from>
    <xdr:to>
      <xdr:col>8</xdr:col>
      <xdr:colOff>609600</xdr:colOff>
      <xdr:row>12</xdr:row>
      <xdr:rowOff>350520</xdr:rowOff>
    </xdr:to>
    <xdr:sp macro="" textlink="">
      <xdr:nvSpPr>
        <xdr:cNvPr id="9" name="CaixaDeTexto 8">
          <a:extLst>
            <a:ext uri="{FF2B5EF4-FFF2-40B4-BE49-F238E27FC236}">
              <a16:creationId xmlns:a16="http://schemas.microsoft.com/office/drawing/2014/main" id="{00000000-0008-0000-0200-000009000000}"/>
            </a:ext>
          </a:extLst>
        </xdr:cNvPr>
        <xdr:cNvSpPr txBox="1"/>
      </xdr:nvSpPr>
      <xdr:spPr>
        <a:xfrm>
          <a:off x="2659380" y="662940"/>
          <a:ext cx="7086600" cy="3924300"/>
        </a:xfrm>
        <a:prstGeom prst="rect">
          <a:avLst/>
        </a:prstGeom>
        <a:noFill/>
        <a:ln w="9525" cmpd="sng">
          <a:solidFill>
            <a:schemeClr val="lt1">
              <a:shade val="50000"/>
            </a:schemeClr>
          </a:solidFill>
        </a:ln>
        <a:effectLst>
          <a:outerShdw blurRad="139700" dist="38100" dir="5400000" algn="t" rotWithShape="0">
            <a:schemeClr val="bg1"/>
          </a:outerShdw>
          <a:softEdge rad="10541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600" b="1">
              <a:effectLst/>
            </a:rPr>
            <a:t>Bem-vindo à Central de Indicadores Better</a:t>
          </a:r>
        </a:p>
        <a:p>
          <a:endParaRPr lang="pt-BR" sz="1600" b="1">
            <a:effectLst/>
          </a:endParaRPr>
        </a:p>
        <a:p>
          <a:r>
            <a:rPr lang="pt-BR" sz="1300">
              <a:effectLst/>
            </a:rPr>
            <a:t>A Central de Indicadores da Better Beef foi criada para promover transparência em relação ao desempenho ESG do Better Group, em conformidade com as Normas da Global Reporting Initiative (GRI), os indicadores do Sustainability Accounting Standards Board (SASB), as diretrizes da ISO IWA 48, além de indicadores próprios da Better Beef.</a:t>
          </a:r>
          <a:endParaRPr lang="pt-BR" sz="1300"/>
        </a:p>
        <a:p>
          <a:r>
            <a:rPr lang="pt-BR" sz="1300">
              <a:effectLst/>
            </a:rPr>
            <a:t>Ela atende aos principais mecanismos do mercado de capitais, índices e instrumentos de monitoramento da nossa estratégia e operação em Sustentabilidade, refletindo nosso compromisso com a excelência, a integridade e o propósito que definem o Better Group.</a:t>
          </a:r>
        </a:p>
        <a:p>
          <a:endParaRPr lang="pt-BR"/>
        </a:p>
        <a:p>
          <a:r>
            <a:rPr lang="pt-BR" sz="1600" b="1">
              <a:effectLst/>
            </a:rPr>
            <a:t>Qualidade do Começo ao Fim, Que Você Vê, Sente e Confia</a:t>
          </a:r>
        </a:p>
        <a:p>
          <a:r>
            <a:rPr lang="pt-BR" sz="1300">
              <a:effectLst/>
            </a:rPr>
            <a:t>O Better Group se posiciona como referência em carne bovina premium e sustentável. Nosso diferencial está em três pilares: Você Vê a transparência em cada detalhe da cadeia produtiva; Você Sente a qualidade incomparável e o cuidado com o bem-estar animal e o planeta; Você Confia em processos certificados e em nosso compromisso com um legado positivo.</a:t>
          </a:r>
          <a:endParaRPr lang="pt-BR" sz="1300"/>
        </a:p>
        <a:p>
          <a:endParaRPr lang="pt-BR" sz="1300">
            <a:effectLst/>
          </a:endParaRPr>
        </a:p>
        <a:p>
          <a:r>
            <a:rPr lang="pt-BR" sz="1100" b="1" i="1">
              <a:effectLst/>
            </a:rPr>
            <a:t>Esta Central de Indicadores é um testemunho do nosso compromisso com a transparência, qualidade e sustentabilidade que nos definem como líderes globais em carne bovina premium com propósito.</a:t>
          </a:r>
          <a:endParaRPr lang="pt-BR" sz="1100" b="1" i="1"/>
        </a:p>
        <a:p>
          <a:endParaRPr lang="pt-BR" sz="1100"/>
        </a:p>
      </xdr:txBody>
    </xdr:sp>
    <xdr:clientData/>
  </xdr:twoCellAnchor>
  <xdr:twoCellAnchor>
    <xdr:from>
      <xdr:col>0</xdr:col>
      <xdr:colOff>118170</xdr:colOff>
      <xdr:row>2</xdr:row>
      <xdr:rowOff>56136</xdr:rowOff>
    </xdr:from>
    <xdr:to>
      <xdr:col>0</xdr:col>
      <xdr:colOff>1715306</xdr:colOff>
      <xdr:row>12</xdr:row>
      <xdr:rowOff>377008</xdr:rowOff>
    </xdr:to>
    <xdr:grpSp>
      <xdr:nvGrpSpPr>
        <xdr:cNvPr id="62" name="Agrupar 61">
          <a:extLst>
            <a:ext uri="{FF2B5EF4-FFF2-40B4-BE49-F238E27FC236}">
              <a16:creationId xmlns:a16="http://schemas.microsoft.com/office/drawing/2014/main" id="{08B4E274-339C-DC3C-F485-DA23E4EFDCF4}"/>
            </a:ext>
          </a:extLst>
        </xdr:cNvPr>
        <xdr:cNvGrpSpPr/>
      </xdr:nvGrpSpPr>
      <xdr:grpSpPr>
        <a:xfrm>
          <a:off x="118170" y="863856"/>
          <a:ext cx="1597136" cy="4130872"/>
          <a:chOff x="118170" y="863856"/>
          <a:chExt cx="1597136" cy="4130872"/>
        </a:xfrm>
      </xdr:grpSpPr>
      <xdr:pic>
        <xdr:nvPicPr>
          <xdr:cNvPr id="39" name="Imagem 38">
            <a:hlinkClick xmlns:r="http://schemas.openxmlformats.org/officeDocument/2006/relationships" r:id="rId3"/>
            <a:extLst>
              <a:ext uri="{FF2B5EF4-FFF2-40B4-BE49-F238E27FC236}">
                <a16:creationId xmlns:a16="http://schemas.microsoft.com/office/drawing/2014/main" id="{7447CD95-FD43-DFCF-E2F6-B0BDEDCC7A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18170" y="4431978"/>
            <a:ext cx="1588741" cy="272487"/>
          </a:xfrm>
          <a:prstGeom prst="rect">
            <a:avLst/>
          </a:prstGeom>
        </xdr:spPr>
      </xdr:pic>
      <xdr:pic>
        <xdr:nvPicPr>
          <xdr:cNvPr id="41" name="Imagem 40">
            <a:hlinkClick xmlns:r="http://schemas.openxmlformats.org/officeDocument/2006/relationships" r:id="rId5"/>
            <a:extLst>
              <a:ext uri="{FF2B5EF4-FFF2-40B4-BE49-F238E27FC236}">
                <a16:creationId xmlns:a16="http://schemas.microsoft.com/office/drawing/2014/main" id="{CEE14401-EEB3-5C90-A0F6-31A20BA0FB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18170" y="4006582"/>
            <a:ext cx="1588741" cy="408731"/>
          </a:xfrm>
          <a:prstGeom prst="rect">
            <a:avLst/>
          </a:prstGeom>
        </xdr:spPr>
      </xdr:pic>
      <xdr:pic>
        <xdr:nvPicPr>
          <xdr:cNvPr id="43" name="Imagem 42">
            <a:hlinkClick xmlns:r="http://schemas.openxmlformats.org/officeDocument/2006/relationships" r:id="rId7"/>
            <a:extLst>
              <a:ext uri="{FF2B5EF4-FFF2-40B4-BE49-F238E27FC236}">
                <a16:creationId xmlns:a16="http://schemas.microsoft.com/office/drawing/2014/main" id="{222837B1-AF38-1840-3EDC-C5B8596E0E7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18170" y="3717430"/>
            <a:ext cx="1588741" cy="272487"/>
          </a:xfrm>
          <a:prstGeom prst="rect">
            <a:avLst/>
          </a:prstGeom>
        </xdr:spPr>
      </xdr:pic>
      <xdr:pic>
        <xdr:nvPicPr>
          <xdr:cNvPr id="45" name="Imagem 44">
            <a:hlinkClick xmlns:r="http://schemas.openxmlformats.org/officeDocument/2006/relationships" r:id="rId9"/>
            <a:extLst>
              <a:ext uri="{FF2B5EF4-FFF2-40B4-BE49-F238E27FC236}">
                <a16:creationId xmlns:a16="http://schemas.microsoft.com/office/drawing/2014/main" id="{5DC846BF-9A65-15B3-45A0-95B99B972F1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118170" y="3294343"/>
            <a:ext cx="1588741" cy="406422"/>
          </a:xfrm>
          <a:prstGeom prst="rect">
            <a:avLst/>
          </a:prstGeom>
        </xdr:spPr>
      </xdr:pic>
      <xdr:pic>
        <xdr:nvPicPr>
          <xdr:cNvPr id="47" name="Imagem 46">
            <a:hlinkClick xmlns:r="http://schemas.openxmlformats.org/officeDocument/2006/relationships" r:id="rId11"/>
            <a:extLst>
              <a:ext uri="{FF2B5EF4-FFF2-40B4-BE49-F238E27FC236}">
                <a16:creationId xmlns:a16="http://schemas.microsoft.com/office/drawing/2014/main" id="{109A7DC0-297B-58B9-5224-00A47480295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18170" y="2871256"/>
            <a:ext cx="1588741" cy="406422"/>
          </a:xfrm>
          <a:prstGeom prst="rect">
            <a:avLst/>
          </a:prstGeom>
        </xdr:spPr>
      </xdr:pic>
      <xdr:pic>
        <xdr:nvPicPr>
          <xdr:cNvPr id="49" name="Imagem 48">
            <a:hlinkClick xmlns:r="http://schemas.openxmlformats.org/officeDocument/2006/relationships" r:id="rId13"/>
            <a:extLst>
              <a:ext uri="{FF2B5EF4-FFF2-40B4-BE49-F238E27FC236}">
                <a16:creationId xmlns:a16="http://schemas.microsoft.com/office/drawing/2014/main" id="{FA3BEEBC-29AD-B0D2-76B9-63040581F9B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18170" y="2448169"/>
            <a:ext cx="1588741" cy="406422"/>
          </a:xfrm>
          <a:prstGeom prst="rect">
            <a:avLst/>
          </a:prstGeom>
        </xdr:spPr>
      </xdr:pic>
      <xdr:pic>
        <xdr:nvPicPr>
          <xdr:cNvPr id="51" name="Imagem 50">
            <a:hlinkClick xmlns:r="http://schemas.openxmlformats.org/officeDocument/2006/relationships" r:id="rId15"/>
            <a:extLst>
              <a:ext uri="{FF2B5EF4-FFF2-40B4-BE49-F238E27FC236}">
                <a16:creationId xmlns:a16="http://schemas.microsoft.com/office/drawing/2014/main" id="{59920736-4C0F-C017-4394-A5E54893794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18170" y="2159017"/>
            <a:ext cx="1588741" cy="272487"/>
          </a:xfrm>
          <a:prstGeom prst="rect">
            <a:avLst/>
          </a:prstGeom>
        </xdr:spPr>
      </xdr:pic>
      <xdr:pic>
        <xdr:nvPicPr>
          <xdr:cNvPr id="53" name="Imagem 52">
            <a:hlinkClick xmlns:r="http://schemas.openxmlformats.org/officeDocument/2006/relationships" r:id="rId17"/>
            <a:extLst>
              <a:ext uri="{FF2B5EF4-FFF2-40B4-BE49-F238E27FC236}">
                <a16:creationId xmlns:a16="http://schemas.microsoft.com/office/drawing/2014/main" id="{6DD2C002-F00D-4270-10AC-C322D0B0283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18170" y="1733621"/>
            <a:ext cx="1588741" cy="408731"/>
          </a:xfrm>
          <a:prstGeom prst="rect">
            <a:avLst/>
          </a:prstGeom>
        </xdr:spPr>
      </xdr:pic>
      <xdr:pic>
        <xdr:nvPicPr>
          <xdr:cNvPr id="55" name="Imagem 54">
            <a:hlinkClick xmlns:r="http://schemas.openxmlformats.org/officeDocument/2006/relationships" r:id="rId19"/>
            <a:extLst>
              <a:ext uri="{FF2B5EF4-FFF2-40B4-BE49-F238E27FC236}">
                <a16:creationId xmlns:a16="http://schemas.microsoft.com/office/drawing/2014/main" id="{6673D525-84C0-AE2C-8AA5-0FADBB1F169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18170" y="1444469"/>
            <a:ext cx="1588741" cy="272487"/>
          </a:xfrm>
          <a:prstGeom prst="rect">
            <a:avLst/>
          </a:prstGeom>
        </xdr:spPr>
      </xdr:pic>
      <xdr:pic>
        <xdr:nvPicPr>
          <xdr:cNvPr id="57" name="Imagem 56">
            <a:hlinkClick xmlns:r="http://schemas.openxmlformats.org/officeDocument/2006/relationships" r:id="rId21"/>
            <a:extLst>
              <a:ext uri="{FF2B5EF4-FFF2-40B4-BE49-F238E27FC236}">
                <a16:creationId xmlns:a16="http://schemas.microsoft.com/office/drawing/2014/main" id="{78AEC1B0-ED8B-94EB-7D02-B6E4A45D17C1}"/>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118170" y="1153008"/>
            <a:ext cx="1588741" cy="274796"/>
          </a:xfrm>
          <a:prstGeom prst="rect">
            <a:avLst/>
          </a:prstGeom>
        </xdr:spPr>
      </xdr:pic>
      <xdr:pic>
        <xdr:nvPicPr>
          <xdr:cNvPr id="59" name="Imagem 58">
            <a:hlinkClick xmlns:r="http://schemas.openxmlformats.org/officeDocument/2006/relationships" r:id="rId23"/>
            <a:extLst>
              <a:ext uri="{FF2B5EF4-FFF2-40B4-BE49-F238E27FC236}">
                <a16:creationId xmlns:a16="http://schemas.microsoft.com/office/drawing/2014/main" id="{A124EADC-4A04-B40C-2265-4F446194341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118170" y="863856"/>
            <a:ext cx="1588741" cy="272487"/>
          </a:xfrm>
          <a:prstGeom prst="rect">
            <a:avLst/>
          </a:prstGeom>
        </xdr:spPr>
      </xdr:pic>
      <xdr:pic>
        <xdr:nvPicPr>
          <xdr:cNvPr id="60" name="Imagem 59">
            <a:hlinkClick xmlns:r="http://schemas.openxmlformats.org/officeDocument/2006/relationships" r:id="rId25"/>
            <a:extLst>
              <a:ext uri="{FF2B5EF4-FFF2-40B4-BE49-F238E27FC236}">
                <a16:creationId xmlns:a16="http://schemas.microsoft.com/office/drawing/2014/main" id="{A18BCC12-7213-75E2-D006-1D9A80270B1B}"/>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xdr:blipFill>
        <xdr:spPr>
          <a:xfrm>
            <a:off x="118170" y="4721128"/>
            <a:ext cx="1597136" cy="2736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583650</xdr:colOff>
      <xdr:row>27</xdr:row>
      <xdr:rowOff>76200</xdr:rowOff>
    </xdr:to>
    <xdr:pic>
      <xdr:nvPicPr>
        <xdr:cNvPr id="2" name="Imagem 1">
          <a:extLst>
            <a:ext uri="{FF2B5EF4-FFF2-40B4-BE49-F238E27FC236}">
              <a16:creationId xmlns:a16="http://schemas.microsoft.com/office/drawing/2014/main" id="{9CE0987F-5AA8-43DA-9678-4297D75CB3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680" r="5680"/>
        <a:stretch/>
      </xdr:blipFill>
      <xdr:spPr>
        <a:xfrm>
          <a:off x="0" y="0"/>
          <a:ext cx="7898850" cy="5013960"/>
        </a:xfrm>
        <a:prstGeom prst="rect">
          <a:avLst/>
        </a:prstGeom>
      </xdr:spPr>
    </xdr:pic>
    <xdr:clientData/>
  </xdr:twoCellAnchor>
  <xdr:twoCellAnchor>
    <xdr:from>
      <xdr:col>13</xdr:col>
      <xdr:colOff>76200</xdr:colOff>
      <xdr:row>0</xdr:row>
      <xdr:rowOff>60960</xdr:rowOff>
    </xdr:from>
    <xdr:to>
      <xdr:col>23</xdr:col>
      <xdr:colOff>45720</xdr:colOff>
      <xdr:row>28</xdr:row>
      <xdr:rowOff>45720</xdr:rowOff>
    </xdr:to>
    <xdr:sp macro="" textlink="">
      <xdr:nvSpPr>
        <xdr:cNvPr id="3" name="CaixaDeTexto 2">
          <a:extLst>
            <a:ext uri="{FF2B5EF4-FFF2-40B4-BE49-F238E27FC236}">
              <a16:creationId xmlns:a16="http://schemas.microsoft.com/office/drawing/2014/main" id="{2C2D0958-7F92-48AB-8082-4543A6018122}"/>
            </a:ext>
          </a:extLst>
        </xdr:cNvPr>
        <xdr:cNvSpPr txBox="1"/>
      </xdr:nvSpPr>
      <xdr:spPr>
        <a:xfrm>
          <a:off x="8001000" y="60960"/>
          <a:ext cx="6065520" cy="5105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800" b="1">
              <a:solidFill>
                <a:srgbClr val="841811"/>
              </a:solidFill>
            </a:rPr>
            <a:t>Compromisso com a sustentabilidade</a:t>
          </a:r>
        </a:p>
        <a:p>
          <a:pPr algn="ctr"/>
          <a:endParaRPr lang="pt-BR" sz="1400"/>
        </a:p>
        <a:p>
          <a:pPr algn="ctr"/>
          <a:r>
            <a:rPr lang="pt-BR" sz="1400"/>
            <a:t>O Frigorífico </a:t>
          </a:r>
          <a:r>
            <a:rPr lang="pt-BR" sz="1400" b="1"/>
            <a:t>Better Beef </a:t>
          </a:r>
          <a:r>
            <a:rPr lang="pt-BR" sz="1400"/>
            <a:t>reafirma seu compromisso com uma operação ética, responsável e alinhada aos princípios ESG. </a:t>
          </a:r>
        </a:p>
        <a:p>
          <a:pPr algn="ctr"/>
          <a:endParaRPr lang="pt-BR" sz="1400"/>
        </a:p>
        <a:p>
          <a:pPr algn="ctr"/>
          <a:r>
            <a:rPr lang="pt-BR" sz="1400"/>
            <a:t>Trabalhamos para garantir bem-estar animal, transparência, </a:t>
          </a:r>
        </a:p>
        <a:p>
          <a:pPr algn="ctr"/>
          <a:r>
            <a:rPr lang="pt-BR" sz="1400"/>
            <a:t>rastreabilidade e conformidade em toda a cadeia da carne.</a:t>
          </a:r>
        </a:p>
        <a:p>
          <a:pPr algn="ctr"/>
          <a:endParaRPr lang="pt-BR" sz="1400"/>
        </a:p>
        <a:p>
          <a:pPr algn="ctr"/>
          <a:r>
            <a:rPr lang="pt-BR" sz="1400"/>
            <a:t>No </a:t>
          </a:r>
          <a:r>
            <a:rPr lang="pt-BR" sz="1400" b="1"/>
            <a:t>Ambiental</a:t>
          </a:r>
          <a:r>
            <a:rPr lang="pt-BR" sz="1400"/>
            <a:t>, buscamos reduzir emissões, </a:t>
          </a:r>
        </a:p>
        <a:p>
          <a:pPr algn="ctr"/>
          <a:r>
            <a:rPr lang="pt-BR" sz="1400"/>
            <a:t>otimizar recursos e incentivar práticas sustentáveis. </a:t>
          </a:r>
        </a:p>
        <a:p>
          <a:pPr algn="ctr"/>
          <a:endParaRPr lang="pt-BR" sz="1400"/>
        </a:p>
        <a:p>
          <a:pPr algn="ctr"/>
          <a:r>
            <a:rPr lang="pt-BR" sz="1400"/>
            <a:t>No </a:t>
          </a:r>
          <a:r>
            <a:rPr lang="pt-BR" sz="1400" b="1"/>
            <a:t>Social</a:t>
          </a:r>
          <a:r>
            <a:rPr lang="pt-BR" sz="1400"/>
            <a:t>, priorizamos saúde, segurança, capacitação </a:t>
          </a:r>
        </a:p>
        <a:p>
          <a:pPr algn="ctr"/>
          <a:r>
            <a:rPr lang="pt-BR" sz="1400"/>
            <a:t>e respeito aos direitos humanos. </a:t>
          </a:r>
        </a:p>
        <a:p>
          <a:pPr algn="ctr"/>
          <a:endParaRPr lang="pt-BR" sz="1400"/>
        </a:p>
        <a:p>
          <a:pPr algn="ctr"/>
          <a:r>
            <a:rPr lang="pt-BR" sz="1400"/>
            <a:t>Em </a:t>
          </a:r>
          <a:r>
            <a:rPr lang="pt-BR" sz="1400" b="1"/>
            <a:t>Governança</a:t>
          </a:r>
          <a:r>
            <a:rPr lang="pt-BR" sz="1400"/>
            <a:t>, seguimos padrões de integridade, </a:t>
          </a:r>
        </a:p>
        <a:p>
          <a:pPr algn="ctr"/>
          <a:r>
            <a:rPr lang="pt-BR" sz="1400"/>
            <a:t>transparência e gestão de riscos.</a:t>
          </a:r>
        </a:p>
        <a:p>
          <a:pPr algn="ctr"/>
          <a:endParaRPr lang="pt-BR" sz="1400"/>
        </a:p>
        <a:p>
          <a:pPr algn="ctr"/>
          <a:r>
            <a:rPr lang="pt-BR" sz="1400"/>
            <a:t>Seguimos dedicados à melhoria contínua e à construção de uma </a:t>
          </a:r>
        </a:p>
        <a:p>
          <a:pPr algn="ctr"/>
          <a:r>
            <a:rPr lang="pt-BR" sz="1400"/>
            <a:t>cadeia da carne mais sustentável, segura e competitiva, </a:t>
          </a:r>
        </a:p>
        <a:p>
          <a:pPr algn="ctr"/>
          <a:r>
            <a:rPr lang="pt-BR" sz="1400"/>
            <a:t>gerando valor para o setor e para a sociedade.</a:t>
          </a:r>
        </a:p>
      </xdr:txBody>
    </xdr:sp>
    <xdr:clientData/>
  </xdr:twoCellAnchor>
  <xdr:twoCellAnchor>
    <xdr:from>
      <xdr:col>0</xdr:col>
      <xdr:colOff>231664</xdr:colOff>
      <xdr:row>19</xdr:row>
      <xdr:rowOff>168770</xdr:rowOff>
    </xdr:from>
    <xdr:to>
      <xdr:col>2</xdr:col>
      <xdr:colOff>601205</xdr:colOff>
      <xdr:row>21</xdr:row>
      <xdr:rowOff>75497</xdr:rowOff>
    </xdr:to>
    <xdr:pic>
      <xdr:nvPicPr>
        <xdr:cNvPr id="30" name="Imagem 29">
          <a:hlinkClick xmlns:r="http://schemas.openxmlformats.org/officeDocument/2006/relationships" r:id="rId2"/>
          <a:extLst>
            <a:ext uri="{FF2B5EF4-FFF2-40B4-BE49-F238E27FC236}">
              <a16:creationId xmlns:a16="http://schemas.microsoft.com/office/drawing/2014/main" id="{883B5C17-C96F-6521-2848-E9D52CF9DE9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31664" y="3643490"/>
          <a:ext cx="1588741" cy="272487"/>
        </a:xfrm>
        <a:prstGeom prst="rect">
          <a:avLst/>
        </a:prstGeom>
      </xdr:spPr>
    </xdr:pic>
    <xdr:clientData/>
  </xdr:twoCellAnchor>
  <xdr:twoCellAnchor>
    <xdr:from>
      <xdr:col>0</xdr:col>
      <xdr:colOff>231664</xdr:colOff>
      <xdr:row>17</xdr:row>
      <xdr:rowOff>109134</xdr:rowOff>
    </xdr:from>
    <xdr:to>
      <xdr:col>2</xdr:col>
      <xdr:colOff>601205</xdr:colOff>
      <xdr:row>19</xdr:row>
      <xdr:rowOff>152105</xdr:rowOff>
    </xdr:to>
    <xdr:pic>
      <xdr:nvPicPr>
        <xdr:cNvPr id="31" name="Imagem 30">
          <a:hlinkClick xmlns:r="http://schemas.openxmlformats.org/officeDocument/2006/relationships" r:id="rId4"/>
          <a:extLst>
            <a:ext uri="{FF2B5EF4-FFF2-40B4-BE49-F238E27FC236}">
              <a16:creationId xmlns:a16="http://schemas.microsoft.com/office/drawing/2014/main" id="{2F5DFF81-B8E5-F53D-8D02-96B4A790030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231664" y="3218094"/>
          <a:ext cx="1588741" cy="408731"/>
        </a:xfrm>
        <a:prstGeom prst="rect">
          <a:avLst/>
        </a:prstGeom>
      </xdr:spPr>
    </xdr:pic>
    <xdr:clientData/>
  </xdr:twoCellAnchor>
  <xdr:twoCellAnchor>
    <xdr:from>
      <xdr:col>0</xdr:col>
      <xdr:colOff>231664</xdr:colOff>
      <xdr:row>16</xdr:row>
      <xdr:rowOff>2862</xdr:rowOff>
    </xdr:from>
    <xdr:to>
      <xdr:col>2</xdr:col>
      <xdr:colOff>601205</xdr:colOff>
      <xdr:row>17</xdr:row>
      <xdr:rowOff>92469</xdr:rowOff>
    </xdr:to>
    <xdr:pic>
      <xdr:nvPicPr>
        <xdr:cNvPr id="32" name="Imagem 31">
          <a:hlinkClick xmlns:r="http://schemas.openxmlformats.org/officeDocument/2006/relationships" r:id="rId6"/>
          <a:extLst>
            <a:ext uri="{FF2B5EF4-FFF2-40B4-BE49-F238E27FC236}">
              <a16:creationId xmlns:a16="http://schemas.microsoft.com/office/drawing/2014/main" id="{6B2203A8-4485-851D-712F-FA1B0885E5B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231664" y="2928942"/>
          <a:ext cx="1588741" cy="272487"/>
        </a:xfrm>
        <a:prstGeom prst="rect">
          <a:avLst/>
        </a:prstGeom>
      </xdr:spPr>
    </xdr:pic>
    <xdr:clientData/>
  </xdr:twoCellAnchor>
  <xdr:twoCellAnchor>
    <xdr:from>
      <xdr:col>0</xdr:col>
      <xdr:colOff>231664</xdr:colOff>
      <xdr:row>13</xdr:row>
      <xdr:rowOff>128415</xdr:rowOff>
    </xdr:from>
    <xdr:to>
      <xdr:col>2</xdr:col>
      <xdr:colOff>601205</xdr:colOff>
      <xdr:row>15</xdr:row>
      <xdr:rowOff>169077</xdr:rowOff>
    </xdr:to>
    <xdr:pic>
      <xdr:nvPicPr>
        <xdr:cNvPr id="33" name="Imagem 32">
          <a:hlinkClick xmlns:r="http://schemas.openxmlformats.org/officeDocument/2006/relationships" r:id="rId8"/>
          <a:extLst>
            <a:ext uri="{FF2B5EF4-FFF2-40B4-BE49-F238E27FC236}">
              <a16:creationId xmlns:a16="http://schemas.microsoft.com/office/drawing/2014/main" id="{9D70D25F-5227-F0F7-A61A-FD6CCDD29AB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231664" y="2505855"/>
          <a:ext cx="1588741" cy="406422"/>
        </a:xfrm>
        <a:prstGeom prst="rect">
          <a:avLst/>
        </a:prstGeom>
      </xdr:spPr>
    </xdr:pic>
    <xdr:clientData/>
  </xdr:twoCellAnchor>
  <xdr:twoCellAnchor>
    <xdr:from>
      <xdr:col>0</xdr:col>
      <xdr:colOff>231664</xdr:colOff>
      <xdr:row>11</xdr:row>
      <xdr:rowOff>71088</xdr:rowOff>
    </xdr:from>
    <xdr:to>
      <xdr:col>2</xdr:col>
      <xdr:colOff>601205</xdr:colOff>
      <xdr:row>13</xdr:row>
      <xdr:rowOff>111750</xdr:rowOff>
    </xdr:to>
    <xdr:pic>
      <xdr:nvPicPr>
        <xdr:cNvPr id="34" name="Imagem 33">
          <a:hlinkClick xmlns:r="http://schemas.openxmlformats.org/officeDocument/2006/relationships" r:id="rId10"/>
          <a:extLst>
            <a:ext uri="{FF2B5EF4-FFF2-40B4-BE49-F238E27FC236}">
              <a16:creationId xmlns:a16="http://schemas.microsoft.com/office/drawing/2014/main" id="{685854AD-8C50-A725-36F2-809A598DB879}"/>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231664" y="2082768"/>
          <a:ext cx="1588741" cy="406422"/>
        </a:xfrm>
        <a:prstGeom prst="rect">
          <a:avLst/>
        </a:prstGeom>
      </xdr:spPr>
    </xdr:pic>
    <xdr:clientData/>
  </xdr:twoCellAnchor>
  <xdr:twoCellAnchor>
    <xdr:from>
      <xdr:col>0</xdr:col>
      <xdr:colOff>231664</xdr:colOff>
      <xdr:row>9</xdr:row>
      <xdr:rowOff>13761</xdr:rowOff>
    </xdr:from>
    <xdr:to>
      <xdr:col>2</xdr:col>
      <xdr:colOff>601205</xdr:colOff>
      <xdr:row>11</xdr:row>
      <xdr:rowOff>54423</xdr:rowOff>
    </xdr:to>
    <xdr:pic>
      <xdr:nvPicPr>
        <xdr:cNvPr id="35" name="Imagem 34">
          <a:hlinkClick xmlns:r="http://schemas.openxmlformats.org/officeDocument/2006/relationships" r:id="rId12"/>
          <a:extLst>
            <a:ext uri="{FF2B5EF4-FFF2-40B4-BE49-F238E27FC236}">
              <a16:creationId xmlns:a16="http://schemas.microsoft.com/office/drawing/2014/main" id="{914130FB-AA27-A362-E303-156FD851034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231664" y="1659681"/>
          <a:ext cx="1588741" cy="406422"/>
        </a:xfrm>
        <a:prstGeom prst="rect">
          <a:avLst/>
        </a:prstGeom>
      </xdr:spPr>
    </xdr:pic>
    <xdr:clientData/>
  </xdr:twoCellAnchor>
  <xdr:twoCellAnchor>
    <xdr:from>
      <xdr:col>0</xdr:col>
      <xdr:colOff>231664</xdr:colOff>
      <xdr:row>7</xdr:row>
      <xdr:rowOff>90369</xdr:rowOff>
    </xdr:from>
    <xdr:to>
      <xdr:col>2</xdr:col>
      <xdr:colOff>601205</xdr:colOff>
      <xdr:row>8</xdr:row>
      <xdr:rowOff>179976</xdr:rowOff>
    </xdr:to>
    <xdr:pic>
      <xdr:nvPicPr>
        <xdr:cNvPr id="36" name="Imagem 35">
          <a:hlinkClick xmlns:r="http://schemas.openxmlformats.org/officeDocument/2006/relationships" r:id="rId14"/>
          <a:extLst>
            <a:ext uri="{FF2B5EF4-FFF2-40B4-BE49-F238E27FC236}">
              <a16:creationId xmlns:a16="http://schemas.microsoft.com/office/drawing/2014/main" id="{7425E582-0E69-CBC4-065D-14FAA7FDF59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231664" y="1370529"/>
          <a:ext cx="1588741" cy="272487"/>
        </a:xfrm>
        <a:prstGeom prst="rect">
          <a:avLst/>
        </a:prstGeom>
      </xdr:spPr>
    </xdr:pic>
    <xdr:clientData/>
  </xdr:twoCellAnchor>
  <xdr:twoCellAnchor>
    <xdr:from>
      <xdr:col>0</xdr:col>
      <xdr:colOff>231664</xdr:colOff>
      <xdr:row>5</xdr:row>
      <xdr:rowOff>30733</xdr:rowOff>
    </xdr:from>
    <xdr:to>
      <xdr:col>2</xdr:col>
      <xdr:colOff>601205</xdr:colOff>
      <xdr:row>7</xdr:row>
      <xdr:rowOff>73704</xdr:rowOff>
    </xdr:to>
    <xdr:pic>
      <xdr:nvPicPr>
        <xdr:cNvPr id="37" name="Imagem 36">
          <a:hlinkClick xmlns:r="http://schemas.openxmlformats.org/officeDocument/2006/relationships" r:id="rId16"/>
          <a:extLst>
            <a:ext uri="{FF2B5EF4-FFF2-40B4-BE49-F238E27FC236}">
              <a16:creationId xmlns:a16="http://schemas.microsoft.com/office/drawing/2014/main" id="{A29154F4-60C7-D01F-04C3-7BB0C03F341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231664" y="945133"/>
          <a:ext cx="1588741" cy="408731"/>
        </a:xfrm>
        <a:prstGeom prst="rect">
          <a:avLst/>
        </a:prstGeom>
      </xdr:spPr>
    </xdr:pic>
    <xdr:clientData/>
  </xdr:twoCellAnchor>
  <xdr:twoCellAnchor>
    <xdr:from>
      <xdr:col>0</xdr:col>
      <xdr:colOff>231664</xdr:colOff>
      <xdr:row>3</xdr:row>
      <xdr:rowOff>107341</xdr:rowOff>
    </xdr:from>
    <xdr:to>
      <xdr:col>2</xdr:col>
      <xdr:colOff>601205</xdr:colOff>
      <xdr:row>5</xdr:row>
      <xdr:rowOff>14068</xdr:rowOff>
    </xdr:to>
    <xdr:pic>
      <xdr:nvPicPr>
        <xdr:cNvPr id="38" name="Imagem 37">
          <a:hlinkClick xmlns:r="http://schemas.openxmlformats.org/officeDocument/2006/relationships" r:id="rId18"/>
          <a:extLst>
            <a:ext uri="{FF2B5EF4-FFF2-40B4-BE49-F238E27FC236}">
              <a16:creationId xmlns:a16="http://schemas.microsoft.com/office/drawing/2014/main" id="{ABF989B0-127B-C129-A89D-8B3369015E8F}"/>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231664" y="655981"/>
          <a:ext cx="1588741" cy="272487"/>
        </a:xfrm>
        <a:prstGeom prst="rect">
          <a:avLst/>
        </a:prstGeom>
      </xdr:spPr>
    </xdr:pic>
    <xdr:clientData/>
  </xdr:twoCellAnchor>
  <xdr:twoCellAnchor>
    <xdr:from>
      <xdr:col>0</xdr:col>
      <xdr:colOff>231664</xdr:colOff>
      <xdr:row>1</xdr:row>
      <xdr:rowOff>181640</xdr:rowOff>
    </xdr:from>
    <xdr:to>
      <xdr:col>2</xdr:col>
      <xdr:colOff>601205</xdr:colOff>
      <xdr:row>3</xdr:row>
      <xdr:rowOff>90676</xdr:rowOff>
    </xdr:to>
    <xdr:pic>
      <xdr:nvPicPr>
        <xdr:cNvPr id="39" name="Imagem 38">
          <a:hlinkClick xmlns:r="http://schemas.openxmlformats.org/officeDocument/2006/relationships" r:id="rId20"/>
          <a:extLst>
            <a:ext uri="{FF2B5EF4-FFF2-40B4-BE49-F238E27FC236}">
              <a16:creationId xmlns:a16="http://schemas.microsoft.com/office/drawing/2014/main" id="{4F6A7F77-286F-E731-8A14-17757D58F143}"/>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231664" y="364520"/>
          <a:ext cx="1588741" cy="274796"/>
        </a:xfrm>
        <a:prstGeom prst="rect">
          <a:avLst/>
        </a:prstGeom>
      </xdr:spPr>
    </xdr:pic>
    <xdr:clientData/>
  </xdr:twoCellAnchor>
  <xdr:twoCellAnchor>
    <xdr:from>
      <xdr:col>0</xdr:col>
      <xdr:colOff>231664</xdr:colOff>
      <xdr:row>0</xdr:row>
      <xdr:rowOff>75368</xdr:rowOff>
    </xdr:from>
    <xdr:to>
      <xdr:col>2</xdr:col>
      <xdr:colOff>601205</xdr:colOff>
      <xdr:row>1</xdr:row>
      <xdr:rowOff>164975</xdr:rowOff>
    </xdr:to>
    <xdr:pic>
      <xdr:nvPicPr>
        <xdr:cNvPr id="40" name="Imagem 39">
          <a:hlinkClick xmlns:r="http://schemas.openxmlformats.org/officeDocument/2006/relationships" r:id="rId22"/>
          <a:extLst>
            <a:ext uri="{FF2B5EF4-FFF2-40B4-BE49-F238E27FC236}">
              <a16:creationId xmlns:a16="http://schemas.microsoft.com/office/drawing/2014/main" id="{91D2B509-24D4-9EB3-675E-913B21AD4D0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231664" y="75368"/>
          <a:ext cx="1588741" cy="272487"/>
        </a:xfrm>
        <a:prstGeom prst="rect">
          <a:avLst/>
        </a:prstGeom>
      </xdr:spPr>
    </xdr:pic>
    <xdr:clientData/>
  </xdr:twoCellAnchor>
  <xdr:twoCellAnchor>
    <xdr:from>
      <xdr:col>0</xdr:col>
      <xdr:colOff>231664</xdr:colOff>
      <xdr:row>21</xdr:row>
      <xdr:rowOff>92160</xdr:rowOff>
    </xdr:from>
    <xdr:to>
      <xdr:col>3</xdr:col>
      <xdr:colOff>0</xdr:colOff>
      <xdr:row>23</xdr:row>
      <xdr:rowOff>0</xdr:rowOff>
    </xdr:to>
    <xdr:pic>
      <xdr:nvPicPr>
        <xdr:cNvPr id="41" name="Imagem 40">
          <a:hlinkClick xmlns:r="http://schemas.openxmlformats.org/officeDocument/2006/relationships" r:id="rId24"/>
          <a:extLst>
            <a:ext uri="{FF2B5EF4-FFF2-40B4-BE49-F238E27FC236}">
              <a16:creationId xmlns:a16="http://schemas.microsoft.com/office/drawing/2014/main" id="{92881127-68B8-76F6-356C-649A6203758D}"/>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xdr:blipFill>
      <xdr:spPr>
        <a:xfrm>
          <a:off x="231664" y="3932640"/>
          <a:ext cx="1597136" cy="273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22861</xdr:colOff>
      <xdr:row>0</xdr:row>
      <xdr:rowOff>159161</xdr:rowOff>
    </xdr:from>
    <xdr:to>
      <xdr:col>1</xdr:col>
      <xdr:colOff>123601</xdr:colOff>
      <xdr:row>0</xdr:row>
      <xdr:rowOff>529322</xdr:rowOff>
    </xdr:to>
    <xdr:pic>
      <xdr:nvPicPr>
        <xdr:cNvPr id="2" name="Imagem 1">
          <a:extLst>
            <a:ext uri="{FF2B5EF4-FFF2-40B4-BE49-F238E27FC236}">
              <a16:creationId xmlns:a16="http://schemas.microsoft.com/office/drawing/2014/main" id="{80D1E528-5C49-4A2D-BB92-EBF172E9919F}"/>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l="6962" t="42652" r="5666" b="39381"/>
        <a:stretch>
          <a:fillRect/>
        </a:stretch>
      </xdr:blipFill>
      <xdr:spPr>
        <a:xfrm>
          <a:off x="22861" y="159161"/>
          <a:ext cx="1800000" cy="370161"/>
        </a:xfrm>
        <a:prstGeom prst="rect">
          <a:avLst/>
        </a:prstGeom>
      </xdr:spPr>
    </xdr:pic>
    <xdr:clientData/>
  </xdr:twoCellAnchor>
  <xdr:twoCellAnchor>
    <xdr:from>
      <xdr:col>7</xdr:col>
      <xdr:colOff>38100</xdr:colOff>
      <xdr:row>0</xdr:row>
      <xdr:rowOff>142875</xdr:rowOff>
    </xdr:from>
    <xdr:to>
      <xdr:col>11</xdr:col>
      <xdr:colOff>419100</xdr:colOff>
      <xdr:row>8</xdr:row>
      <xdr:rowOff>7620</xdr:rowOff>
    </xdr:to>
    <xdr:sp macro="" textlink="">
      <xdr:nvSpPr>
        <xdr:cNvPr id="3" name="CaixaDeTexto 2">
          <a:extLst>
            <a:ext uri="{FF2B5EF4-FFF2-40B4-BE49-F238E27FC236}">
              <a16:creationId xmlns:a16="http://schemas.microsoft.com/office/drawing/2014/main" id="{6D58E096-9BB8-15BD-903C-63CBA68CA131}"/>
            </a:ext>
          </a:extLst>
        </xdr:cNvPr>
        <xdr:cNvSpPr txBox="1"/>
      </xdr:nvSpPr>
      <xdr:spPr>
        <a:xfrm>
          <a:off x="7932420" y="142875"/>
          <a:ext cx="5044440" cy="29584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t>O </a:t>
          </a:r>
          <a:r>
            <a:rPr lang="pt-BR" sz="1200" b="1"/>
            <a:t>Frigorífico</a:t>
          </a:r>
          <a:r>
            <a:rPr lang="pt-BR" sz="1200" b="1" baseline="0"/>
            <a:t> </a:t>
          </a:r>
          <a:r>
            <a:rPr lang="pt-BR" sz="1200" b="1"/>
            <a:t>Better Beef </a:t>
          </a:r>
          <a:r>
            <a:rPr lang="pt-BR" sz="1200"/>
            <a:t>atua de forma estratégica no mercado brasileiro de proteína bovina, com duas unidades de abate e desossa, uma planta de industrializados e dois centros de distribuição. </a:t>
          </a:r>
        </a:p>
        <a:p>
          <a:endParaRPr lang="pt-BR" sz="1200"/>
        </a:p>
        <a:p>
          <a:r>
            <a:rPr lang="pt-BR" sz="1200"/>
            <a:t>Em 2024, comercializou </a:t>
          </a:r>
          <a:r>
            <a:rPr lang="pt-BR" sz="1200" b="1"/>
            <a:t>85,2 mil toneladas</a:t>
          </a:r>
          <a:r>
            <a:rPr lang="pt-BR" sz="1200"/>
            <a:t> de produtos, resultado da aquisição de mais de </a:t>
          </a:r>
          <a:r>
            <a:rPr lang="pt-BR" sz="1200" b="1"/>
            <a:t>266 mil animais</a:t>
          </a:r>
          <a:r>
            <a:rPr lang="pt-BR" sz="1200"/>
            <a:t> provenientes de sistemas a pasto, confinamento e semiconfinamento. Essa estrutura garante oferta regular, qualidade consistente e alta eficiência operacional.</a:t>
          </a:r>
        </a:p>
        <a:p>
          <a:endParaRPr lang="pt-BR" sz="1200"/>
        </a:p>
        <a:p>
          <a:r>
            <a:rPr lang="pt-BR" sz="1200"/>
            <a:t> A empresa opera com rigor sanitário, rastreabilidade e responsabilidade socioambiental, alinhada aos </a:t>
          </a:r>
          <a:r>
            <a:rPr lang="pt-BR" sz="1200" b="1"/>
            <a:t>ODS 8, 12 e 17</a:t>
          </a:r>
          <a:r>
            <a:rPr lang="pt-BR" sz="1200"/>
            <a:t>.</a:t>
          </a:r>
        </a:p>
        <a:p>
          <a:endParaRPr lang="pt-BR" sz="1200"/>
        </a:p>
        <a:p>
          <a:r>
            <a:rPr lang="pt-BR" sz="1200"/>
            <a:t>Fortalece parcerias com produtores, promove trabalho digno e adota práticas de produção responsáveis, consolidando-se como uma indústria moderna e comprometida com transparência, sustentabilidade e desempenho.</a:t>
          </a:r>
        </a:p>
      </xdr:txBody>
    </xdr:sp>
    <xdr:clientData/>
  </xdr:twoCellAnchor>
  <xdr:twoCellAnchor editAs="oneCell">
    <xdr:from>
      <xdr:col>7</xdr:col>
      <xdr:colOff>40178</xdr:colOff>
      <xdr:row>8</xdr:row>
      <xdr:rowOff>326967</xdr:rowOff>
    </xdr:from>
    <xdr:to>
      <xdr:col>7</xdr:col>
      <xdr:colOff>940178</xdr:colOff>
      <xdr:row>11</xdr:row>
      <xdr:rowOff>83967</xdr:rowOff>
    </xdr:to>
    <xdr:pic>
      <xdr:nvPicPr>
        <xdr:cNvPr id="8" name="Imagem 7">
          <a:extLst>
            <a:ext uri="{FF2B5EF4-FFF2-40B4-BE49-F238E27FC236}">
              <a16:creationId xmlns:a16="http://schemas.microsoft.com/office/drawing/2014/main" id="{F5DD4E35-E770-A9BF-7F1E-4BD91A99FA5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30342" y="3416531"/>
          <a:ext cx="900000" cy="900000"/>
        </a:xfrm>
        <a:prstGeom prst="rect">
          <a:avLst/>
        </a:prstGeom>
      </xdr:spPr>
    </xdr:pic>
    <xdr:clientData/>
  </xdr:twoCellAnchor>
  <xdr:twoCellAnchor editAs="oneCell">
    <xdr:from>
      <xdr:col>7</xdr:col>
      <xdr:colOff>1004108</xdr:colOff>
      <xdr:row>8</xdr:row>
      <xdr:rowOff>326967</xdr:rowOff>
    </xdr:from>
    <xdr:to>
      <xdr:col>8</xdr:col>
      <xdr:colOff>738248</xdr:colOff>
      <xdr:row>11</xdr:row>
      <xdr:rowOff>83967</xdr:rowOff>
    </xdr:to>
    <xdr:pic>
      <xdr:nvPicPr>
        <xdr:cNvPr id="9" name="Imagem 8">
          <a:extLst>
            <a:ext uri="{FF2B5EF4-FFF2-40B4-BE49-F238E27FC236}">
              <a16:creationId xmlns:a16="http://schemas.microsoft.com/office/drawing/2014/main" id="{90FE2E56-2615-7D22-4BEE-DAF63AEAF6B9}"/>
            </a:ext>
          </a:extLst>
        </xdr:cNvPr>
        <xdr:cNvPicPr>
          <a:picLocks noChangeAspect="1"/>
        </xdr:cNvPicPr>
      </xdr:nvPicPr>
      <xdr:blipFill>
        <a:blip xmlns:r="http://schemas.openxmlformats.org/officeDocument/2006/relationships" r:embed="rId3"/>
        <a:stretch>
          <a:fillRect/>
        </a:stretch>
      </xdr:blipFill>
      <xdr:spPr>
        <a:xfrm>
          <a:off x="8894272" y="3416531"/>
          <a:ext cx="897921" cy="900000"/>
        </a:xfrm>
        <a:prstGeom prst="rect">
          <a:avLst/>
        </a:prstGeom>
      </xdr:spPr>
    </xdr:pic>
    <xdr:clientData/>
  </xdr:twoCellAnchor>
  <xdr:twoCellAnchor editAs="oneCell">
    <xdr:from>
      <xdr:col>8</xdr:col>
      <xdr:colOff>802178</xdr:colOff>
      <xdr:row>8</xdr:row>
      <xdr:rowOff>326967</xdr:rowOff>
    </xdr:from>
    <xdr:to>
      <xdr:col>9</xdr:col>
      <xdr:colOff>536318</xdr:colOff>
      <xdr:row>11</xdr:row>
      <xdr:rowOff>75507</xdr:rowOff>
    </xdr:to>
    <xdr:pic>
      <xdr:nvPicPr>
        <xdr:cNvPr id="11" name="Imagem 10">
          <a:extLst>
            <a:ext uri="{FF2B5EF4-FFF2-40B4-BE49-F238E27FC236}">
              <a16:creationId xmlns:a16="http://schemas.microsoft.com/office/drawing/2014/main" id="{E0B70D52-D432-C5E3-9DB4-194C04B636DC}"/>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b="2693"/>
        <a:stretch>
          <a:fillRect/>
        </a:stretch>
      </xdr:blipFill>
      <xdr:spPr>
        <a:xfrm>
          <a:off x="9856123" y="3416531"/>
          <a:ext cx="897922" cy="891540"/>
        </a:xfrm>
        <a:prstGeom prst="rect">
          <a:avLst/>
        </a:prstGeom>
      </xdr:spPr>
    </xdr:pic>
    <xdr:clientData/>
  </xdr:twoCellAnchor>
  <xdr:twoCellAnchor>
    <xdr:from>
      <xdr:col>0</xdr:col>
      <xdr:colOff>0</xdr:colOff>
      <xdr:row>2</xdr:row>
      <xdr:rowOff>60128</xdr:rowOff>
    </xdr:from>
    <xdr:to>
      <xdr:col>0</xdr:col>
      <xdr:colOff>1597136</xdr:colOff>
      <xdr:row>13</xdr:row>
      <xdr:rowOff>0</xdr:rowOff>
    </xdr:to>
    <xdr:grpSp>
      <xdr:nvGrpSpPr>
        <xdr:cNvPr id="49" name="Agrupar 48">
          <a:extLst>
            <a:ext uri="{FF2B5EF4-FFF2-40B4-BE49-F238E27FC236}">
              <a16:creationId xmlns:a16="http://schemas.microsoft.com/office/drawing/2014/main" id="{1307E3E9-8855-4BB8-9436-B7793099F21E}"/>
            </a:ext>
          </a:extLst>
        </xdr:cNvPr>
        <xdr:cNvGrpSpPr/>
      </xdr:nvGrpSpPr>
      <xdr:grpSpPr>
        <a:xfrm>
          <a:off x="0" y="867848"/>
          <a:ext cx="1597136" cy="4130872"/>
          <a:chOff x="118170" y="863856"/>
          <a:chExt cx="1597136" cy="4130872"/>
        </a:xfrm>
      </xdr:grpSpPr>
      <xdr:pic>
        <xdr:nvPicPr>
          <xdr:cNvPr id="50" name="Imagem 49">
            <a:hlinkClick xmlns:r="http://schemas.openxmlformats.org/officeDocument/2006/relationships" r:id="rId5"/>
            <a:extLst>
              <a:ext uri="{FF2B5EF4-FFF2-40B4-BE49-F238E27FC236}">
                <a16:creationId xmlns:a16="http://schemas.microsoft.com/office/drawing/2014/main" id="{9DC28D84-521A-EFC3-64C5-D01A29D3F8C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18170" y="4431978"/>
            <a:ext cx="1588741" cy="272487"/>
          </a:xfrm>
          <a:prstGeom prst="rect">
            <a:avLst/>
          </a:prstGeom>
        </xdr:spPr>
      </xdr:pic>
      <xdr:pic>
        <xdr:nvPicPr>
          <xdr:cNvPr id="51" name="Imagem 50">
            <a:hlinkClick xmlns:r="http://schemas.openxmlformats.org/officeDocument/2006/relationships" r:id="rId7"/>
            <a:extLst>
              <a:ext uri="{FF2B5EF4-FFF2-40B4-BE49-F238E27FC236}">
                <a16:creationId xmlns:a16="http://schemas.microsoft.com/office/drawing/2014/main" id="{BD3C2B65-FB1C-DCF9-64E2-69922EB9618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18170" y="4006582"/>
            <a:ext cx="1588741" cy="408731"/>
          </a:xfrm>
          <a:prstGeom prst="rect">
            <a:avLst/>
          </a:prstGeom>
        </xdr:spPr>
      </xdr:pic>
      <xdr:pic>
        <xdr:nvPicPr>
          <xdr:cNvPr id="52" name="Imagem 51">
            <a:hlinkClick xmlns:r="http://schemas.openxmlformats.org/officeDocument/2006/relationships" r:id="rId9"/>
            <a:extLst>
              <a:ext uri="{FF2B5EF4-FFF2-40B4-BE49-F238E27FC236}">
                <a16:creationId xmlns:a16="http://schemas.microsoft.com/office/drawing/2014/main" id="{84A15CA3-479F-AAF3-94E0-12BC62AA9DA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118170" y="3717430"/>
            <a:ext cx="1588741" cy="272487"/>
          </a:xfrm>
          <a:prstGeom prst="rect">
            <a:avLst/>
          </a:prstGeom>
        </xdr:spPr>
      </xdr:pic>
      <xdr:pic>
        <xdr:nvPicPr>
          <xdr:cNvPr id="53" name="Imagem 52">
            <a:hlinkClick xmlns:r="http://schemas.openxmlformats.org/officeDocument/2006/relationships" r:id="rId11"/>
            <a:extLst>
              <a:ext uri="{FF2B5EF4-FFF2-40B4-BE49-F238E27FC236}">
                <a16:creationId xmlns:a16="http://schemas.microsoft.com/office/drawing/2014/main" id="{8618ADBB-022E-52F9-7EE3-B713FCB49AF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18170" y="3294343"/>
            <a:ext cx="1588741" cy="406422"/>
          </a:xfrm>
          <a:prstGeom prst="rect">
            <a:avLst/>
          </a:prstGeom>
        </xdr:spPr>
      </xdr:pic>
      <xdr:pic>
        <xdr:nvPicPr>
          <xdr:cNvPr id="54" name="Imagem 53">
            <a:hlinkClick xmlns:r="http://schemas.openxmlformats.org/officeDocument/2006/relationships" r:id="rId13"/>
            <a:extLst>
              <a:ext uri="{FF2B5EF4-FFF2-40B4-BE49-F238E27FC236}">
                <a16:creationId xmlns:a16="http://schemas.microsoft.com/office/drawing/2014/main" id="{2E1BE23F-E08D-97F3-8CFA-C48A4C500CE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18170" y="2871256"/>
            <a:ext cx="1588741" cy="406422"/>
          </a:xfrm>
          <a:prstGeom prst="rect">
            <a:avLst/>
          </a:prstGeom>
        </xdr:spPr>
      </xdr:pic>
      <xdr:pic>
        <xdr:nvPicPr>
          <xdr:cNvPr id="55" name="Imagem 54">
            <a:hlinkClick xmlns:r="http://schemas.openxmlformats.org/officeDocument/2006/relationships" r:id="rId15"/>
            <a:extLst>
              <a:ext uri="{FF2B5EF4-FFF2-40B4-BE49-F238E27FC236}">
                <a16:creationId xmlns:a16="http://schemas.microsoft.com/office/drawing/2014/main" id="{0FAA958A-092C-0DEC-8C9F-DB393BEB4C3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18170" y="2448169"/>
            <a:ext cx="1588741" cy="406422"/>
          </a:xfrm>
          <a:prstGeom prst="rect">
            <a:avLst/>
          </a:prstGeom>
        </xdr:spPr>
      </xdr:pic>
      <xdr:pic>
        <xdr:nvPicPr>
          <xdr:cNvPr id="56" name="Imagem 55">
            <a:hlinkClick xmlns:r="http://schemas.openxmlformats.org/officeDocument/2006/relationships" r:id="rId17"/>
            <a:extLst>
              <a:ext uri="{FF2B5EF4-FFF2-40B4-BE49-F238E27FC236}">
                <a16:creationId xmlns:a16="http://schemas.microsoft.com/office/drawing/2014/main" id="{1B7F82D5-21D7-838E-3F63-829CCBDB773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18170" y="2159017"/>
            <a:ext cx="1588741" cy="272487"/>
          </a:xfrm>
          <a:prstGeom prst="rect">
            <a:avLst/>
          </a:prstGeom>
        </xdr:spPr>
      </xdr:pic>
      <xdr:pic>
        <xdr:nvPicPr>
          <xdr:cNvPr id="57" name="Imagem 56">
            <a:hlinkClick xmlns:r="http://schemas.openxmlformats.org/officeDocument/2006/relationships" r:id="rId19"/>
            <a:extLst>
              <a:ext uri="{FF2B5EF4-FFF2-40B4-BE49-F238E27FC236}">
                <a16:creationId xmlns:a16="http://schemas.microsoft.com/office/drawing/2014/main" id="{3569D5AF-019C-326A-9ECC-F037DADD118A}"/>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18170" y="1733621"/>
            <a:ext cx="1588741" cy="408731"/>
          </a:xfrm>
          <a:prstGeom prst="rect">
            <a:avLst/>
          </a:prstGeom>
        </xdr:spPr>
      </xdr:pic>
      <xdr:pic>
        <xdr:nvPicPr>
          <xdr:cNvPr id="58" name="Imagem 57">
            <a:hlinkClick xmlns:r="http://schemas.openxmlformats.org/officeDocument/2006/relationships" r:id="rId21"/>
            <a:extLst>
              <a:ext uri="{FF2B5EF4-FFF2-40B4-BE49-F238E27FC236}">
                <a16:creationId xmlns:a16="http://schemas.microsoft.com/office/drawing/2014/main" id="{B505D6E8-6B92-A2A1-DE9E-C365EA7CEFF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118170" y="1444469"/>
            <a:ext cx="1588741" cy="272487"/>
          </a:xfrm>
          <a:prstGeom prst="rect">
            <a:avLst/>
          </a:prstGeom>
        </xdr:spPr>
      </xdr:pic>
      <xdr:pic>
        <xdr:nvPicPr>
          <xdr:cNvPr id="59" name="Imagem 58">
            <a:hlinkClick xmlns:r="http://schemas.openxmlformats.org/officeDocument/2006/relationships" r:id="rId23"/>
            <a:extLst>
              <a:ext uri="{FF2B5EF4-FFF2-40B4-BE49-F238E27FC236}">
                <a16:creationId xmlns:a16="http://schemas.microsoft.com/office/drawing/2014/main" id="{23B765FF-FC54-F9EE-B963-058AC841C0AF}"/>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118170" y="1153008"/>
            <a:ext cx="1588741" cy="274796"/>
          </a:xfrm>
          <a:prstGeom prst="rect">
            <a:avLst/>
          </a:prstGeom>
        </xdr:spPr>
      </xdr:pic>
      <xdr:pic>
        <xdr:nvPicPr>
          <xdr:cNvPr id="60" name="Imagem 59">
            <a:hlinkClick xmlns:r="http://schemas.openxmlformats.org/officeDocument/2006/relationships" r:id="rId25"/>
            <a:extLst>
              <a:ext uri="{FF2B5EF4-FFF2-40B4-BE49-F238E27FC236}">
                <a16:creationId xmlns:a16="http://schemas.microsoft.com/office/drawing/2014/main" id="{958C3E26-1579-8DCF-2BCF-685FCD6AC505}"/>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xdr:blipFill>
        <xdr:spPr>
          <a:xfrm>
            <a:off x="118170" y="863856"/>
            <a:ext cx="1588741" cy="272487"/>
          </a:xfrm>
          <a:prstGeom prst="rect">
            <a:avLst/>
          </a:prstGeom>
        </xdr:spPr>
      </xdr:pic>
      <xdr:pic>
        <xdr:nvPicPr>
          <xdr:cNvPr id="61" name="Imagem 60">
            <a:hlinkClick xmlns:r="http://schemas.openxmlformats.org/officeDocument/2006/relationships" r:id="rId27"/>
            <a:extLst>
              <a:ext uri="{FF2B5EF4-FFF2-40B4-BE49-F238E27FC236}">
                <a16:creationId xmlns:a16="http://schemas.microsoft.com/office/drawing/2014/main" id="{B205C770-3349-E2B8-243C-C53A44F28CC1}"/>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xdr:blipFill>
        <xdr:spPr>
          <a:xfrm>
            <a:off x="118170" y="4721128"/>
            <a:ext cx="1597136" cy="2736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22861</xdr:colOff>
      <xdr:row>0</xdr:row>
      <xdr:rowOff>159161</xdr:rowOff>
    </xdr:from>
    <xdr:to>
      <xdr:col>1</xdr:col>
      <xdr:colOff>123601</xdr:colOff>
      <xdr:row>0</xdr:row>
      <xdr:rowOff>529322</xdr:rowOff>
    </xdr:to>
    <xdr:pic>
      <xdr:nvPicPr>
        <xdr:cNvPr id="2" name="Imagem 1">
          <a:extLst>
            <a:ext uri="{FF2B5EF4-FFF2-40B4-BE49-F238E27FC236}">
              <a16:creationId xmlns:a16="http://schemas.microsoft.com/office/drawing/2014/main" id="{85078AEA-4252-494D-83E3-B4BA379C24C9}"/>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l="6962" t="42652" r="5666" b="39381"/>
        <a:stretch>
          <a:fillRect/>
        </a:stretch>
      </xdr:blipFill>
      <xdr:spPr>
        <a:xfrm>
          <a:off x="22861" y="159161"/>
          <a:ext cx="1800000" cy="370161"/>
        </a:xfrm>
        <a:prstGeom prst="rect">
          <a:avLst/>
        </a:prstGeom>
      </xdr:spPr>
    </xdr:pic>
    <xdr:clientData/>
  </xdr:twoCellAnchor>
  <xdr:twoCellAnchor>
    <xdr:from>
      <xdr:col>7</xdr:col>
      <xdr:colOff>38100</xdr:colOff>
      <xdr:row>0</xdr:row>
      <xdr:rowOff>142875</xdr:rowOff>
    </xdr:from>
    <xdr:to>
      <xdr:col>11</xdr:col>
      <xdr:colOff>419100</xdr:colOff>
      <xdr:row>8</xdr:row>
      <xdr:rowOff>7620</xdr:rowOff>
    </xdr:to>
    <xdr:sp macro="" textlink="">
      <xdr:nvSpPr>
        <xdr:cNvPr id="3" name="CaixaDeTexto 2">
          <a:extLst>
            <a:ext uri="{FF2B5EF4-FFF2-40B4-BE49-F238E27FC236}">
              <a16:creationId xmlns:a16="http://schemas.microsoft.com/office/drawing/2014/main" id="{2908C64E-6D98-47C5-9CC3-0E6D922C0AA0}"/>
            </a:ext>
          </a:extLst>
        </xdr:cNvPr>
        <xdr:cNvSpPr txBox="1"/>
      </xdr:nvSpPr>
      <xdr:spPr>
        <a:xfrm>
          <a:off x="7932420" y="142875"/>
          <a:ext cx="5044440" cy="29584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t>O </a:t>
          </a:r>
          <a:r>
            <a:rPr lang="pt-BR" sz="1200" b="1"/>
            <a:t>Frigorífico</a:t>
          </a:r>
          <a:r>
            <a:rPr lang="pt-BR" sz="1200" b="1" baseline="0"/>
            <a:t> </a:t>
          </a:r>
          <a:r>
            <a:rPr lang="pt-BR" sz="1200" b="1"/>
            <a:t>Better Beef </a:t>
          </a:r>
          <a:r>
            <a:rPr lang="pt-BR" sz="1200"/>
            <a:t>mantém um rígido compromisso com o bem-estar do consumidor, sustentado por importantes certificações internacionais como </a:t>
          </a:r>
          <a:r>
            <a:rPr lang="pt-BR" sz="1200" b="1"/>
            <a:t>BRCGS, HACCP, HALAL, PAACO</a:t>
          </a:r>
          <a:r>
            <a:rPr lang="pt-BR" sz="1200"/>
            <a:t> e auditorias de grandes clientes, como </a:t>
          </a:r>
          <a:r>
            <a:rPr lang="pt-BR" sz="1200" b="1"/>
            <a:t>McDonald’s</a:t>
          </a:r>
          <a:r>
            <a:rPr lang="pt-BR" sz="1200"/>
            <a:t>. </a:t>
          </a:r>
        </a:p>
        <a:p>
          <a:endParaRPr lang="pt-BR" sz="1200"/>
        </a:p>
        <a:p>
          <a:r>
            <a:rPr lang="pt-BR" sz="1200"/>
            <a:t>Esses protocolos garantem segurança alimentar, rastreabilidade e processos alinhados aos mais altos padrões globais. </a:t>
          </a:r>
        </a:p>
        <a:p>
          <a:endParaRPr lang="pt-BR" sz="1200"/>
        </a:p>
        <a:p>
          <a:r>
            <a:rPr lang="pt-BR" sz="1200"/>
            <a:t>Em 2024, a empresa registrou </a:t>
          </a:r>
          <a:r>
            <a:rPr lang="pt-BR" sz="1200" b="1"/>
            <a:t>zero recalls</a:t>
          </a:r>
          <a:r>
            <a:rPr lang="pt-BR" sz="1200"/>
            <a:t> e </a:t>
          </a:r>
          <a:r>
            <a:rPr lang="pt-BR" sz="1200" b="1"/>
            <a:t>nenhuma perda de habilitação de exportação</a:t>
          </a:r>
          <a:r>
            <a:rPr lang="pt-BR" sz="1200"/>
            <a:t>, refletindo controle rigoroso, monitoramento contínuo e cultura de qualidade em toda a cadeia. </a:t>
          </a:r>
        </a:p>
        <a:p>
          <a:endParaRPr lang="pt-BR" sz="1200"/>
        </a:p>
        <a:p>
          <a:r>
            <a:rPr lang="pt-BR" sz="1200"/>
            <a:t>Alinhado aos </a:t>
          </a:r>
          <a:r>
            <a:rPr lang="pt-BR" sz="1200" b="1"/>
            <a:t>ODS 2, 12 e 17</a:t>
          </a:r>
          <a:r>
            <a:rPr lang="pt-BR" sz="1200"/>
            <a:t>, o Better Beef promove produção responsável, contribui para sistemas alimentares seguros e fortalece parcerias que ampliam a confiança do consumidor.</a:t>
          </a:r>
        </a:p>
      </xdr:txBody>
    </xdr:sp>
    <xdr:clientData/>
  </xdr:twoCellAnchor>
  <xdr:twoCellAnchor editAs="oneCell">
    <xdr:from>
      <xdr:col>7</xdr:col>
      <xdr:colOff>48178</xdr:colOff>
      <xdr:row>8</xdr:row>
      <xdr:rowOff>326967</xdr:rowOff>
    </xdr:from>
    <xdr:to>
      <xdr:col>7</xdr:col>
      <xdr:colOff>932177</xdr:colOff>
      <xdr:row>11</xdr:row>
      <xdr:rowOff>83967</xdr:rowOff>
    </xdr:to>
    <xdr:pic>
      <xdr:nvPicPr>
        <xdr:cNvPr id="4" name="Imagem 3">
          <a:extLst>
            <a:ext uri="{FF2B5EF4-FFF2-40B4-BE49-F238E27FC236}">
              <a16:creationId xmlns:a16="http://schemas.microsoft.com/office/drawing/2014/main" id="{56DBF2B2-6AF0-4164-BBEB-0AA960D3AF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399698" y="3420687"/>
          <a:ext cx="883999" cy="900000"/>
        </a:xfrm>
        <a:prstGeom prst="rect">
          <a:avLst/>
        </a:prstGeom>
      </xdr:spPr>
    </xdr:pic>
    <xdr:clientData/>
  </xdr:twoCellAnchor>
  <xdr:twoCellAnchor editAs="oneCell">
    <xdr:from>
      <xdr:col>7</xdr:col>
      <xdr:colOff>1004108</xdr:colOff>
      <xdr:row>8</xdr:row>
      <xdr:rowOff>326967</xdr:rowOff>
    </xdr:from>
    <xdr:to>
      <xdr:col>8</xdr:col>
      <xdr:colOff>738248</xdr:colOff>
      <xdr:row>11</xdr:row>
      <xdr:rowOff>83967</xdr:rowOff>
    </xdr:to>
    <xdr:pic>
      <xdr:nvPicPr>
        <xdr:cNvPr id="5" name="Imagem 4">
          <a:extLst>
            <a:ext uri="{FF2B5EF4-FFF2-40B4-BE49-F238E27FC236}">
              <a16:creationId xmlns:a16="http://schemas.microsoft.com/office/drawing/2014/main" id="{98A1FE10-4D15-4425-BAE6-95378D5EDE1E}"/>
            </a:ext>
          </a:extLst>
        </xdr:cNvPr>
        <xdr:cNvPicPr>
          <a:picLocks noChangeAspect="1"/>
        </xdr:cNvPicPr>
      </xdr:nvPicPr>
      <xdr:blipFill>
        <a:blip xmlns:r="http://schemas.openxmlformats.org/officeDocument/2006/relationships" r:embed="rId3"/>
        <a:stretch>
          <a:fillRect/>
        </a:stretch>
      </xdr:blipFill>
      <xdr:spPr>
        <a:xfrm>
          <a:off x="8898428" y="3420687"/>
          <a:ext cx="900000" cy="900000"/>
        </a:xfrm>
        <a:prstGeom prst="rect">
          <a:avLst/>
        </a:prstGeom>
      </xdr:spPr>
    </xdr:pic>
    <xdr:clientData/>
  </xdr:twoCellAnchor>
  <xdr:twoCellAnchor editAs="oneCell">
    <xdr:from>
      <xdr:col>8</xdr:col>
      <xdr:colOff>802178</xdr:colOff>
      <xdr:row>8</xdr:row>
      <xdr:rowOff>326967</xdr:rowOff>
    </xdr:from>
    <xdr:to>
      <xdr:col>9</xdr:col>
      <xdr:colOff>536318</xdr:colOff>
      <xdr:row>11</xdr:row>
      <xdr:rowOff>75507</xdr:rowOff>
    </xdr:to>
    <xdr:pic>
      <xdr:nvPicPr>
        <xdr:cNvPr id="6" name="Imagem 5">
          <a:extLst>
            <a:ext uri="{FF2B5EF4-FFF2-40B4-BE49-F238E27FC236}">
              <a16:creationId xmlns:a16="http://schemas.microsoft.com/office/drawing/2014/main" id="{C9CFF913-9420-410C-BB63-8A22F2B9323C}"/>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b="2693"/>
        <a:stretch>
          <a:fillRect/>
        </a:stretch>
      </xdr:blipFill>
      <xdr:spPr>
        <a:xfrm>
          <a:off x="9862358" y="3420687"/>
          <a:ext cx="900000" cy="891540"/>
        </a:xfrm>
        <a:prstGeom prst="rect">
          <a:avLst/>
        </a:prstGeom>
      </xdr:spPr>
    </xdr:pic>
    <xdr:clientData/>
  </xdr:twoCellAnchor>
  <xdr:twoCellAnchor>
    <xdr:from>
      <xdr:col>0</xdr:col>
      <xdr:colOff>22861</xdr:colOff>
      <xdr:row>2</xdr:row>
      <xdr:rowOff>60128</xdr:rowOff>
    </xdr:from>
    <xdr:to>
      <xdr:col>0</xdr:col>
      <xdr:colOff>1619997</xdr:colOff>
      <xdr:row>13</xdr:row>
      <xdr:rowOff>0</xdr:rowOff>
    </xdr:to>
    <xdr:grpSp>
      <xdr:nvGrpSpPr>
        <xdr:cNvPr id="31" name="Agrupar 30">
          <a:extLst>
            <a:ext uri="{FF2B5EF4-FFF2-40B4-BE49-F238E27FC236}">
              <a16:creationId xmlns:a16="http://schemas.microsoft.com/office/drawing/2014/main" id="{32E93A18-0211-4C27-B99C-C6EFF58B3208}"/>
            </a:ext>
          </a:extLst>
        </xdr:cNvPr>
        <xdr:cNvGrpSpPr/>
      </xdr:nvGrpSpPr>
      <xdr:grpSpPr>
        <a:xfrm>
          <a:off x="22861" y="867848"/>
          <a:ext cx="1597136" cy="4130872"/>
          <a:chOff x="118170" y="863856"/>
          <a:chExt cx="1597136" cy="4130872"/>
        </a:xfrm>
      </xdr:grpSpPr>
      <xdr:pic>
        <xdr:nvPicPr>
          <xdr:cNvPr id="32" name="Imagem 31">
            <a:hlinkClick xmlns:r="http://schemas.openxmlformats.org/officeDocument/2006/relationships" r:id="rId5"/>
            <a:extLst>
              <a:ext uri="{FF2B5EF4-FFF2-40B4-BE49-F238E27FC236}">
                <a16:creationId xmlns:a16="http://schemas.microsoft.com/office/drawing/2014/main" id="{585B1028-EE98-3CC0-17F5-985CF42F2CD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18170" y="4431978"/>
            <a:ext cx="1588741" cy="272487"/>
          </a:xfrm>
          <a:prstGeom prst="rect">
            <a:avLst/>
          </a:prstGeom>
        </xdr:spPr>
      </xdr:pic>
      <xdr:pic>
        <xdr:nvPicPr>
          <xdr:cNvPr id="33" name="Imagem 32">
            <a:hlinkClick xmlns:r="http://schemas.openxmlformats.org/officeDocument/2006/relationships" r:id="rId7"/>
            <a:extLst>
              <a:ext uri="{FF2B5EF4-FFF2-40B4-BE49-F238E27FC236}">
                <a16:creationId xmlns:a16="http://schemas.microsoft.com/office/drawing/2014/main" id="{B1888A9B-CAAA-8AAF-8A6D-136F76C4BC0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18170" y="4006582"/>
            <a:ext cx="1588741" cy="408731"/>
          </a:xfrm>
          <a:prstGeom prst="rect">
            <a:avLst/>
          </a:prstGeom>
        </xdr:spPr>
      </xdr:pic>
      <xdr:pic>
        <xdr:nvPicPr>
          <xdr:cNvPr id="34" name="Imagem 33">
            <a:hlinkClick xmlns:r="http://schemas.openxmlformats.org/officeDocument/2006/relationships" r:id="rId9"/>
            <a:extLst>
              <a:ext uri="{FF2B5EF4-FFF2-40B4-BE49-F238E27FC236}">
                <a16:creationId xmlns:a16="http://schemas.microsoft.com/office/drawing/2014/main" id="{A16791BD-2FB4-2AD5-76F4-81E412D1F42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118170" y="3717430"/>
            <a:ext cx="1588741" cy="272487"/>
          </a:xfrm>
          <a:prstGeom prst="rect">
            <a:avLst/>
          </a:prstGeom>
        </xdr:spPr>
      </xdr:pic>
      <xdr:pic>
        <xdr:nvPicPr>
          <xdr:cNvPr id="35" name="Imagem 34">
            <a:hlinkClick xmlns:r="http://schemas.openxmlformats.org/officeDocument/2006/relationships" r:id="rId11"/>
            <a:extLst>
              <a:ext uri="{FF2B5EF4-FFF2-40B4-BE49-F238E27FC236}">
                <a16:creationId xmlns:a16="http://schemas.microsoft.com/office/drawing/2014/main" id="{7E274710-5FB6-2D94-E9B5-D06EE55FA367}"/>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18170" y="3294343"/>
            <a:ext cx="1588741" cy="406422"/>
          </a:xfrm>
          <a:prstGeom prst="rect">
            <a:avLst/>
          </a:prstGeom>
        </xdr:spPr>
      </xdr:pic>
      <xdr:pic>
        <xdr:nvPicPr>
          <xdr:cNvPr id="36" name="Imagem 35">
            <a:hlinkClick xmlns:r="http://schemas.openxmlformats.org/officeDocument/2006/relationships" r:id="rId13"/>
            <a:extLst>
              <a:ext uri="{FF2B5EF4-FFF2-40B4-BE49-F238E27FC236}">
                <a16:creationId xmlns:a16="http://schemas.microsoft.com/office/drawing/2014/main" id="{2A2904CE-9CC4-BA45-D00C-CC98E65F87A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18170" y="2871256"/>
            <a:ext cx="1588741" cy="406422"/>
          </a:xfrm>
          <a:prstGeom prst="rect">
            <a:avLst/>
          </a:prstGeom>
        </xdr:spPr>
      </xdr:pic>
      <xdr:pic>
        <xdr:nvPicPr>
          <xdr:cNvPr id="37" name="Imagem 36">
            <a:hlinkClick xmlns:r="http://schemas.openxmlformats.org/officeDocument/2006/relationships" r:id="rId15"/>
            <a:extLst>
              <a:ext uri="{FF2B5EF4-FFF2-40B4-BE49-F238E27FC236}">
                <a16:creationId xmlns:a16="http://schemas.microsoft.com/office/drawing/2014/main" id="{40EEDDC7-F93C-804E-9526-F286E59531D9}"/>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18170" y="2448169"/>
            <a:ext cx="1588741" cy="406422"/>
          </a:xfrm>
          <a:prstGeom prst="rect">
            <a:avLst/>
          </a:prstGeom>
        </xdr:spPr>
      </xdr:pic>
      <xdr:pic>
        <xdr:nvPicPr>
          <xdr:cNvPr id="38" name="Imagem 37">
            <a:hlinkClick xmlns:r="http://schemas.openxmlformats.org/officeDocument/2006/relationships" r:id="rId17"/>
            <a:extLst>
              <a:ext uri="{FF2B5EF4-FFF2-40B4-BE49-F238E27FC236}">
                <a16:creationId xmlns:a16="http://schemas.microsoft.com/office/drawing/2014/main" id="{A6C6D18C-A277-224A-D062-56B783926E37}"/>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18170" y="2159017"/>
            <a:ext cx="1588741" cy="272487"/>
          </a:xfrm>
          <a:prstGeom prst="rect">
            <a:avLst/>
          </a:prstGeom>
        </xdr:spPr>
      </xdr:pic>
      <xdr:pic>
        <xdr:nvPicPr>
          <xdr:cNvPr id="39" name="Imagem 38">
            <a:hlinkClick xmlns:r="http://schemas.openxmlformats.org/officeDocument/2006/relationships" r:id="rId19"/>
            <a:extLst>
              <a:ext uri="{FF2B5EF4-FFF2-40B4-BE49-F238E27FC236}">
                <a16:creationId xmlns:a16="http://schemas.microsoft.com/office/drawing/2014/main" id="{619DAE25-6EA3-5A13-3252-7B825EA4675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18170" y="1733621"/>
            <a:ext cx="1588741" cy="408731"/>
          </a:xfrm>
          <a:prstGeom prst="rect">
            <a:avLst/>
          </a:prstGeom>
        </xdr:spPr>
      </xdr:pic>
      <xdr:pic>
        <xdr:nvPicPr>
          <xdr:cNvPr id="40" name="Imagem 39">
            <a:hlinkClick xmlns:r="http://schemas.openxmlformats.org/officeDocument/2006/relationships" r:id="rId21"/>
            <a:extLst>
              <a:ext uri="{FF2B5EF4-FFF2-40B4-BE49-F238E27FC236}">
                <a16:creationId xmlns:a16="http://schemas.microsoft.com/office/drawing/2014/main" id="{6D1288CF-B6E5-3ABD-8074-1D61102BFA54}"/>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118170" y="1444469"/>
            <a:ext cx="1588741" cy="272487"/>
          </a:xfrm>
          <a:prstGeom prst="rect">
            <a:avLst/>
          </a:prstGeom>
        </xdr:spPr>
      </xdr:pic>
      <xdr:pic>
        <xdr:nvPicPr>
          <xdr:cNvPr id="41" name="Imagem 40">
            <a:hlinkClick xmlns:r="http://schemas.openxmlformats.org/officeDocument/2006/relationships" r:id="rId23"/>
            <a:extLst>
              <a:ext uri="{FF2B5EF4-FFF2-40B4-BE49-F238E27FC236}">
                <a16:creationId xmlns:a16="http://schemas.microsoft.com/office/drawing/2014/main" id="{A26EDDA6-6B0E-C209-37D1-77B85413FB85}"/>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118170" y="1153008"/>
            <a:ext cx="1588741" cy="274796"/>
          </a:xfrm>
          <a:prstGeom prst="rect">
            <a:avLst/>
          </a:prstGeom>
        </xdr:spPr>
      </xdr:pic>
      <xdr:pic>
        <xdr:nvPicPr>
          <xdr:cNvPr id="42" name="Imagem 41">
            <a:hlinkClick xmlns:r="http://schemas.openxmlformats.org/officeDocument/2006/relationships" r:id="rId25"/>
            <a:extLst>
              <a:ext uri="{FF2B5EF4-FFF2-40B4-BE49-F238E27FC236}">
                <a16:creationId xmlns:a16="http://schemas.microsoft.com/office/drawing/2014/main" id="{3A0F9596-0A10-943C-B698-4292A24D349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xdr:blipFill>
        <xdr:spPr>
          <a:xfrm>
            <a:off x="118170" y="863856"/>
            <a:ext cx="1588741" cy="272487"/>
          </a:xfrm>
          <a:prstGeom prst="rect">
            <a:avLst/>
          </a:prstGeom>
        </xdr:spPr>
      </xdr:pic>
      <xdr:pic>
        <xdr:nvPicPr>
          <xdr:cNvPr id="43" name="Imagem 42">
            <a:hlinkClick xmlns:r="http://schemas.openxmlformats.org/officeDocument/2006/relationships" r:id="rId27"/>
            <a:extLst>
              <a:ext uri="{FF2B5EF4-FFF2-40B4-BE49-F238E27FC236}">
                <a16:creationId xmlns:a16="http://schemas.microsoft.com/office/drawing/2014/main" id="{3F2D74E5-620A-B3AF-90BB-3C36A16E8E34}"/>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xdr:blipFill>
        <xdr:spPr>
          <a:xfrm>
            <a:off x="118170" y="4721128"/>
            <a:ext cx="1597136" cy="2736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22861</xdr:colOff>
      <xdr:row>0</xdr:row>
      <xdr:rowOff>159161</xdr:rowOff>
    </xdr:from>
    <xdr:to>
      <xdr:col>1</xdr:col>
      <xdr:colOff>123601</xdr:colOff>
      <xdr:row>0</xdr:row>
      <xdr:rowOff>529322</xdr:rowOff>
    </xdr:to>
    <xdr:pic>
      <xdr:nvPicPr>
        <xdr:cNvPr id="2" name="Imagem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l="6962" t="42652" r="5666" b="39381"/>
        <a:stretch>
          <a:fillRect/>
        </a:stretch>
      </xdr:blipFill>
      <xdr:spPr>
        <a:xfrm>
          <a:off x="22861" y="159161"/>
          <a:ext cx="1800000" cy="370161"/>
        </a:xfrm>
        <a:prstGeom prst="rect">
          <a:avLst/>
        </a:prstGeom>
      </xdr:spPr>
    </xdr:pic>
    <xdr:clientData/>
  </xdr:twoCellAnchor>
  <xdr:twoCellAnchor>
    <xdr:from>
      <xdr:col>7</xdr:col>
      <xdr:colOff>15240</xdr:colOff>
      <xdr:row>0</xdr:row>
      <xdr:rowOff>99061</xdr:rowOff>
    </xdr:from>
    <xdr:to>
      <xdr:col>11</xdr:col>
      <xdr:colOff>449580</xdr:colOff>
      <xdr:row>4</xdr:row>
      <xdr:rowOff>335280</xdr:rowOff>
    </xdr:to>
    <xdr:sp macro="" textlink="">
      <xdr:nvSpPr>
        <xdr:cNvPr id="3" name="CaixaDeTexto 2">
          <a:extLst>
            <a:ext uri="{FF2B5EF4-FFF2-40B4-BE49-F238E27FC236}">
              <a16:creationId xmlns:a16="http://schemas.microsoft.com/office/drawing/2014/main" id="{B4BD2CEE-E7C9-466D-ABEB-6BEBC469B760}"/>
            </a:ext>
          </a:extLst>
        </xdr:cNvPr>
        <xdr:cNvSpPr txBox="1"/>
      </xdr:nvSpPr>
      <xdr:spPr>
        <a:xfrm>
          <a:off x="7795260" y="99061"/>
          <a:ext cx="5097780" cy="18059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t>As pessoas são o centro da operação do </a:t>
          </a:r>
          <a:r>
            <a:rPr lang="pt-BR" sz="1200" b="1"/>
            <a:t>Frigorífico Better Beef. </a:t>
          </a:r>
        </a:p>
        <a:p>
          <a:endParaRPr lang="pt-BR" sz="1200"/>
        </a:p>
        <a:p>
          <a:r>
            <a:rPr lang="pt-BR" sz="1200"/>
            <a:t>Reconhecemos que a produção de alimentos com segurança, qualidade e responsabilidade só é possível devido ao comprometimento, conhecimento e dedicação de nossos colaboradores. </a:t>
          </a:r>
        </a:p>
        <a:p>
          <a:endParaRPr lang="pt-BR" sz="1200"/>
        </a:p>
        <a:p>
          <a:r>
            <a:rPr lang="pt-BR" sz="1200"/>
            <a:t>Em um setor que exige alta precisão operacional, disciplina, cuidados com segurança e respeito a protocolos rigorosos, nosso time representa o ativo mais valioso da empresa.</a:t>
          </a:r>
        </a:p>
      </xdr:txBody>
    </xdr:sp>
    <xdr:clientData/>
  </xdr:twoCellAnchor>
  <xdr:twoCellAnchor editAs="oneCell">
    <xdr:from>
      <xdr:col>7</xdr:col>
      <xdr:colOff>45720</xdr:colOff>
      <xdr:row>5</xdr:row>
      <xdr:rowOff>343280</xdr:rowOff>
    </xdr:from>
    <xdr:to>
      <xdr:col>7</xdr:col>
      <xdr:colOff>929719</xdr:colOff>
      <xdr:row>8</xdr:row>
      <xdr:rowOff>84279</xdr:rowOff>
    </xdr:to>
    <xdr:pic>
      <xdr:nvPicPr>
        <xdr:cNvPr id="4" name="Imagem 3">
          <a:extLst>
            <a:ext uri="{FF2B5EF4-FFF2-40B4-BE49-F238E27FC236}">
              <a16:creationId xmlns:a16="http://schemas.microsoft.com/office/drawing/2014/main" id="{8EAA8F4B-83AF-4F17-8C6F-ED19A20C9B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825740" y="2294000"/>
          <a:ext cx="883999" cy="883999"/>
        </a:xfrm>
        <a:prstGeom prst="rect">
          <a:avLst/>
        </a:prstGeom>
      </xdr:spPr>
    </xdr:pic>
    <xdr:clientData/>
  </xdr:twoCellAnchor>
  <xdr:twoCellAnchor editAs="oneCell">
    <xdr:from>
      <xdr:col>7</xdr:col>
      <xdr:colOff>1001650</xdr:colOff>
      <xdr:row>5</xdr:row>
      <xdr:rowOff>335280</xdr:rowOff>
    </xdr:from>
    <xdr:to>
      <xdr:col>8</xdr:col>
      <xdr:colOff>735790</xdr:colOff>
      <xdr:row>8</xdr:row>
      <xdr:rowOff>92280</xdr:rowOff>
    </xdr:to>
    <xdr:pic>
      <xdr:nvPicPr>
        <xdr:cNvPr id="5" name="Imagem 4">
          <a:extLst>
            <a:ext uri="{FF2B5EF4-FFF2-40B4-BE49-F238E27FC236}">
              <a16:creationId xmlns:a16="http://schemas.microsoft.com/office/drawing/2014/main" id="{27469D0D-69B5-4116-9B31-644B3C159E8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8781670" y="2286000"/>
          <a:ext cx="900000" cy="900000"/>
        </a:xfrm>
        <a:prstGeom prst="rect">
          <a:avLst/>
        </a:prstGeom>
      </xdr:spPr>
    </xdr:pic>
    <xdr:clientData/>
  </xdr:twoCellAnchor>
  <xdr:twoCellAnchor editAs="oneCell">
    <xdr:from>
      <xdr:col>8</xdr:col>
      <xdr:colOff>799720</xdr:colOff>
      <xdr:row>5</xdr:row>
      <xdr:rowOff>335280</xdr:rowOff>
    </xdr:from>
    <xdr:to>
      <xdr:col>9</xdr:col>
      <xdr:colOff>533860</xdr:colOff>
      <xdr:row>8</xdr:row>
      <xdr:rowOff>83820</xdr:rowOff>
    </xdr:to>
    <xdr:pic>
      <xdr:nvPicPr>
        <xdr:cNvPr id="6" name="Imagem 5">
          <a:extLst>
            <a:ext uri="{FF2B5EF4-FFF2-40B4-BE49-F238E27FC236}">
              <a16:creationId xmlns:a16="http://schemas.microsoft.com/office/drawing/2014/main" id="{EE338BA3-EA27-48B1-8F48-7AB5DD9C3BB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693" b="693"/>
        <a:stretch/>
      </xdr:blipFill>
      <xdr:spPr>
        <a:xfrm>
          <a:off x="9745600" y="2286000"/>
          <a:ext cx="900000" cy="891540"/>
        </a:xfrm>
        <a:prstGeom prst="rect">
          <a:avLst/>
        </a:prstGeom>
      </xdr:spPr>
    </xdr:pic>
    <xdr:clientData/>
  </xdr:twoCellAnchor>
  <xdr:twoCellAnchor>
    <xdr:from>
      <xdr:col>0</xdr:col>
      <xdr:colOff>0</xdr:colOff>
      <xdr:row>2</xdr:row>
      <xdr:rowOff>60128</xdr:rowOff>
    </xdr:from>
    <xdr:to>
      <xdr:col>0</xdr:col>
      <xdr:colOff>1597136</xdr:colOff>
      <xdr:row>13</xdr:row>
      <xdr:rowOff>0</xdr:rowOff>
    </xdr:to>
    <xdr:grpSp>
      <xdr:nvGrpSpPr>
        <xdr:cNvPr id="20" name="Agrupar 19">
          <a:extLst>
            <a:ext uri="{FF2B5EF4-FFF2-40B4-BE49-F238E27FC236}">
              <a16:creationId xmlns:a16="http://schemas.microsoft.com/office/drawing/2014/main" id="{740C57D0-047D-47FC-B003-907017972BB0}"/>
            </a:ext>
          </a:extLst>
        </xdr:cNvPr>
        <xdr:cNvGrpSpPr/>
      </xdr:nvGrpSpPr>
      <xdr:grpSpPr>
        <a:xfrm>
          <a:off x="0" y="867848"/>
          <a:ext cx="1597136" cy="4130872"/>
          <a:chOff x="118170" y="863856"/>
          <a:chExt cx="1597136" cy="4130872"/>
        </a:xfrm>
      </xdr:grpSpPr>
      <xdr:pic>
        <xdr:nvPicPr>
          <xdr:cNvPr id="21" name="Imagem 20">
            <a:hlinkClick xmlns:r="http://schemas.openxmlformats.org/officeDocument/2006/relationships" r:id="rId5"/>
            <a:extLst>
              <a:ext uri="{FF2B5EF4-FFF2-40B4-BE49-F238E27FC236}">
                <a16:creationId xmlns:a16="http://schemas.microsoft.com/office/drawing/2014/main" id="{7C3B4114-E6B0-E720-A544-55D6C376568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18170" y="4431978"/>
            <a:ext cx="1588741" cy="272487"/>
          </a:xfrm>
          <a:prstGeom prst="rect">
            <a:avLst/>
          </a:prstGeom>
        </xdr:spPr>
      </xdr:pic>
      <xdr:pic>
        <xdr:nvPicPr>
          <xdr:cNvPr id="22" name="Imagem 21">
            <a:hlinkClick xmlns:r="http://schemas.openxmlformats.org/officeDocument/2006/relationships" r:id="rId7"/>
            <a:extLst>
              <a:ext uri="{FF2B5EF4-FFF2-40B4-BE49-F238E27FC236}">
                <a16:creationId xmlns:a16="http://schemas.microsoft.com/office/drawing/2014/main" id="{B44A00DE-60D5-3D9B-853F-8EA86F1822D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18170" y="4006582"/>
            <a:ext cx="1588741" cy="408731"/>
          </a:xfrm>
          <a:prstGeom prst="rect">
            <a:avLst/>
          </a:prstGeom>
        </xdr:spPr>
      </xdr:pic>
      <xdr:pic>
        <xdr:nvPicPr>
          <xdr:cNvPr id="23" name="Imagem 22">
            <a:hlinkClick xmlns:r="http://schemas.openxmlformats.org/officeDocument/2006/relationships" r:id="rId9"/>
            <a:extLst>
              <a:ext uri="{FF2B5EF4-FFF2-40B4-BE49-F238E27FC236}">
                <a16:creationId xmlns:a16="http://schemas.microsoft.com/office/drawing/2014/main" id="{E30B4950-3C22-EDAD-D95D-A1C5C7C82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118170" y="3717430"/>
            <a:ext cx="1588741" cy="272487"/>
          </a:xfrm>
          <a:prstGeom prst="rect">
            <a:avLst/>
          </a:prstGeom>
        </xdr:spPr>
      </xdr:pic>
      <xdr:pic>
        <xdr:nvPicPr>
          <xdr:cNvPr id="24" name="Imagem 23">
            <a:hlinkClick xmlns:r="http://schemas.openxmlformats.org/officeDocument/2006/relationships" r:id="rId11"/>
            <a:extLst>
              <a:ext uri="{FF2B5EF4-FFF2-40B4-BE49-F238E27FC236}">
                <a16:creationId xmlns:a16="http://schemas.microsoft.com/office/drawing/2014/main" id="{EC26461C-FA72-2260-B009-B5902C64859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18170" y="3294343"/>
            <a:ext cx="1588741" cy="406422"/>
          </a:xfrm>
          <a:prstGeom prst="rect">
            <a:avLst/>
          </a:prstGeom>
        </xdr:spPr>
      </xdr:pic>
      <xdr:pic>
        <xdr:nvPicPr>
          <xdr:cNvPr id="25" name="Imagem 24">
            <a:hlinkClick xmlns:r="http://schemas.openxmlformats.org/officeDocument/2006/relationships" r:id="rId13"/>
            <a:extLst>
              <a:ext uri="{FF2B5EF4-FFF2-40B4-BE49-F238E27FC236}">
                <a16:creationId xmlns:a16="http://schemas.microsoft.com/office/drawing/2014/main" id="{380FD627-B454-F359-3E9B-452C6A04F11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18170" y="2871256"/>
            <a:ext cx="1588741" cy="406422"/>
          </a:xfrm>
          <a:prstGeom prst="rect">
            <a:avLst/>
          </a:prstGeom>
        </xdr:spPr>
      </xdr:pic>
      <xdr:pic>
        <xdr:nvPicPr>
          <xdr:cNvPr id="26" name="Imagem 25">
            <a:hlinkClick xmlns:r="http://schemas.openxmlformats.org/officeDocument/2006/relationships" r:id="rId15"/>
            <a:extLst>
              <a:ext uri="{FF2B5EF4-FFF2-40B4-BE49-F238E27FC236}">
                <a16:creationId xmlns:a16="http://schemas.microsoft.com/office/drawing/2014/main" id="{3844BF22-75ED-32E9-ACEC-7A1905C1223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18170" y="2448169"/>
            <a:ext cx="1588741" cy="406422"/>
          </a:xfrm>
          <a:prstGeom prst="rect">
            <a:avLst/>
          </a:prstGeom>
        </xdr:spPr>
      </xdr:pic>
      <xdr:pic>
        <xdr:nvPicPr>
          <xdr:cNvPr id="27" name="Imagem 26">
            <a:hlinkClick xmlns:r="http://schemas.openxmlformats.org/officeDocument/2006/relationships" r:id="rId17"/>
            <a:extLst>
              <a:ext uri="{FF2B5EF4-FFF2-40B4-BE49-F238E27FC236}">
                <a16:creationId xmlns:a16="http://schemas.microsoft.com/office/drawing/2014/main" id="{9327958F-3F59-B9AF-1311-5F4C7CF5577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18170" y="2159017"/>
            <a:ext cx="1588741" cy="272487"/>
          </a:xfrm>
          <a:prstGeom prst="rect">
            <a:avLst/>
          </a:prstGeom>
        </xdr:spPr>
      </xdr:pic>
      <xdr:pic>
        <xdr:nvPicPr>
          <xdr:cNvPr id="28" name="Imagem 27">
            <a:hlinkClick xmlns:r="http://schemas.openxmlformats.org/officeDocument/2006/relationships" r:id="rId19"/>
            <a:extLst>
              <a:ext uri="{FF2B5EF4-FFF2-40B4-BE49-F238E27FC236}">
                <a16:creationId xmlns:a16="http://schemas.microsoft.com/office/drawing/2014/main" id="{2FE41078-B843-8CC7-D9BD-998352DB7F11}"/>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18170" y="1733621"/>
            <a:ext cx="1588741" cy="408731"/>
          </a:xfrm>
          <a:prstGeom prst="rect">
            <a:avLst/>
          </a:prstGeom>
        </xdr:spPr>
      </xdr:pic>
      <xdr:pic>
        <xdr:nvPicPr>
          <xdr:cNvPr id="29" name="Imagem 28">
            <a:hlinkClick xmlns:r="http://schemas.openxmlformats.org/officeDocument/2006/relationships" r:id="rId21"/>
            <a:extLst>
              <a:ext uri="{FF2B5EF4-FFF2-40B4-BE49-F238E27FC236}">
                <a16:creationId xmlns:a16="http://schemas.microsoft.com/office/drawing/2014/main" id="{0CD0349E-BDBC-3889-8C26-F05A7E1776C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118170" y="1444469"/>
            <a:ext cx="1588741" cy="272487"/>
          </a:xfrm>
          <a:prstGeom prst="rect">
            <a:avLst/>
          </a:prstGeom>
        </xdr:spPr>
      </xdr:pic>
      <xdr:pic>
        <xdr:nvPicPr>
          <xdr:cNvPr id="30" name="Imagem 29">
            <a:hlinkClick xmlns:r="http://schemas.openxmlformats.org/officeDocument/2006/relationships" r:id="rId23"/>
            <a:extLst>
              <a:ext uri="{FF2B5EF4-FFF2-40B4-BE49-F238E27FC236}">
                <a16:creationId xmlns:a16="http://schemas.microsoft.com/office/drawing/2014/main" id="{D884769C-18A2-5BF1-69EC-2569E9138052}"/>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118170" y="1153008"/>
            <a:ext cx="1588741" cy="274796"/>
          </a:xfrm>
          <a:prstGeom prst="rect">
            <a:avLst/>
          </a:prstGeom>
        </xdr:spPr>
      </xdr:pic>
      <xdr:pic>
        <xdr:nvPicPr>
          <xdr:cNvPr id="31" name="Imagem 30">
            <a:hlinkClick xmlns:r="http://schemas.openxmlformats.org/officeDocument/2006/relationships" r:id="rId25"/>
            <a:extLst>
              <a:ext uri="{FF2B5EF4-FFF2-40B4-BE49-F238E27FC236}">
                <a16:creationId xmlns:a16="http://schemas.microsoft.com/office/drawing/2014/main" id="{4B2EF10A-EA70-6713-3F64-9753C914D5B6}"/>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xdr:blipFill>
        <xdr:spPr>
          <a:xfrm>
            <a:off x="118170" y="863856"/>
            <a:ext cx="1588741" cy="272487"/>
          </a:xfrm>
          <a:prstGeom prst="rect">
            <a:avLst/>
          </a:prstGeom>
        </xdr:spPr>
      </xdr:pic>
      <xdr:pic>
        <xdr:nvPicPr>
          <xdr:cNvPr id="32" name="Imagem 31">
            <a:hlinkClick xmlns:r="http://schemas.openxmlformats.org/officeDocument/2006/relationships" r:id="rId27"/>
            <a:extLst>
              <a:ext uri="{FF2B5EF4-FFF2-40B4-BE49-F238E27FC236}">
                <a16:creationId xmlns:a16="http://schemas.microsoft.com/office/drawing/2014/main" id="{8F600DA5-D2F5-25B9-B221-41040CF069F7}"/>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xdr:blipFill>
        <xdr:spPr>
          <a:xfrm>
            <a:off x="118170" y="4721128"/>
            <a:ext cx="1597136" cy="2736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22861</xdr:colOff>
      <xdr:row>0</xdr:row>
      <xdr:rowOff>159161</xdr:rowOff>
    </xdr:from>
    <xdr:to>
      <xdr:col>1</xdr:col>
      <xdr:colOff>123601</xdr:colOff>
      <xdr:row>0</xdr:row>
      <xdr:rowOff>529322</xdr:rowOff>
    </xdr:to>
    <xdr:pic>
      <xdr:nvPicPr>
        <xdr:cNvPr id="2" name="Imagem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l="6962" t="42652" r="5666" b="39381"/>
        <a:stretch>
          <a:fillRect/>
        </a:stretch>
      </xdr:blipFill>
      <xdr:spPr>
        <a:xfrm>
          <a:off x="22861" y="159161"/>
          <a:ext cx="1800000" cy="370161"/>
        </a:xfrm>
        <a:prstGeom prst="rect">
          <a:avLst/>
        </a:prstGeom>
      </xdr:spPr>
    </xdr:pic>
    <xdr:clientData/>
  </xdr:twoCellAnchor>
  <xdr:twoCellAnchor>
    <xdr:from>
      <xdr:col>7</xdr:col>
      <xdr:colOff>0</xdr:colOff>
      <xdr:row>0</xdr:row>
      <xdr:rowOff>0</xdr:rowOff>
    </xdr:from>
    <xdr:to>
      <xdr:col>10</xdr:col>
      <xdr:colOff>518160</xdr:colOff>
      <xdr:row>7</xdr:row>
      <xdr:rowOff>0</xdr:rowOff>
    </xdr:to>
    <xdr:sp macro="" textlink="">
      <xdr:nvSpPr>
        <xdr:cNvPr id="3" name="CaixaDeTexto 2">
          <a:extLst>
            <a:ext uri="{FF2B5EF4-FFF2-40B4-BE49-F238E27FC236}">
              <a16:creationId xmlns:a16="http://schemas.microsoft.com/office/drawing/2014/main" id="{759B40A1-B12E-4F4E-9634-5376F47189AB}"/>
            </a:ext>
          </a:extLst>
        </xdr:cNvPr>
        <xdr:cNvSpPr txBox="1"/>
      </xdr:nvSpPr>
      <xdr:spPr>
        <a:xfrm>
          <a:off x="8770620" y="0"/>
          <a:ext cx="4015740" cy="26212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t>Como empresa adotamos uma abordagem preventiva, estruturada e alinhada às normas regulamentadoras, com foco na redução de riscos e na promoção de um ambiente de trabalho seguro.</a:t>
          </a:r>
        </a:p>
        <a:p>
          <a:endParaRPr lang="pt-BR" sz="1200"/>
        </a:p>
        <a:p>
          <a:r>
            <a:rPr lang="pt-BR" sz="1200"/>
            <a:t>Nosso compromisso é assegurar que cada pessoa retorne para casa com segurança todos os dias. </a:t>
          </a:r>
        </a:p>
        <a:p>
          <a:endParaRPr lang="pt-BR" sz="1200"/>
        </a:p>
        <a:p>
          <a:r>
            <a:rPr lang="pt-BR" sz="1200"/>
            <a:t>Para isso, investimos continuamente em capacitação, tecnologia, infraestrutura e melhorias de processo, fortalecendo uma cultura de segurança baseada em responsabilidade compartilhada, comunicação clara e comportamento seguro.</a:t>
          </a:r>
        </a:p>
      </xdr:txBody>
    </xdr:sp>
    <xdr:clientData/>
  </xdr:twoCellAnchor>
  <xdr:twoCellAnchor editAs="oneCell">
    <xdr:from>
      <xdr:col>7</xdr:col>
      <xdr:colOff>42064</xdr:colOff>
      <xdr:row>7</xdr:row>
      <xdr:rowOff>488060</xdr:rowOff>
    </xdr:from>
    <xdr:to>
      <xdr:col>7</xdr:col>
      <xdr:colOff>918134</xdr:colOff>
      <xdr:row>9</xdr:row>
      <xdr:rowOff>91899</xdr:rowOff>
    </xdr:to>
    <xdr:pic>
      <xdr:nvPicPr>
        <xdr:cNvPr id="4" name="Imagem 3">
          <a:extLst>
            <a:ext uri="{FF2B5EF4-FFF2-40B4-BE49-F238E27FC236}">
              <a16:creationId xmlns:a16="http://schemas.microsoft.com/office/drawing/2014/main" id="{5D56595B-F24B-4FBA-86DB-444B55D8C47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812684" y="3276980"/>
          <a:ext cx="876070" cy="883999"/>
        </a:xfrm>
        <a:prstGeom prst="rect">
          <a:avLst/>
        </a:prstGeom>
      </xdr:spPr>
    </xdr:pic>
    <xdr:clientData/>
  </xdr:twoCellAnchor>
  <xdr:twoCellAnchor editAs="oneCell">
    <xdr:from>
      <xdr:col>7</xdr:col>
      <xdr:colOff>996057</xdr:colOff>
      <xdr:row>7</xdr:row>
      <xdr:rowOff>480060</xdr:rowOff>
    </xdr:from>
    <xdr:to>
      <xdr:col>8</xdr:col>
      <xdr:colOff>726142</xdr:colOff>
      <xdr:row>9</xdr:row>
      <xdr:rowOff>107520</xdr:rowOff>
    </xdr:to>
    <xdr:pic>
      <xdr:nvPicPr>
        <xdr:cNvPr id="5" name="Imagem 4">
          <a:extLst>
            <a:ext uri="{FF2B5EF4-FFF2-40B4-BE49-F238E27FC236}">
              <a16:creationId xmlns:a16="http://schemas.microsoft.com/office/drawing/2014/main" id="{172DFC3D-6492-492E-8B1E-0EF1ECA61A3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9766677" y="3268980"/>
          <a:ext cx="895945" cy="900000"/>
        </a:xfrm>
        <a:prstGeom prst="rect">
          <a:avLst/>
        </a:prstGeom>
      </xdr:spPr>
    </xdr:pic>
    <xdr:clientData/>
  </xdr:twoCellAnchor>
  <xdr:twoCellAnchor>
    <xdr:from>
      <xdr:col>0</xdr:col>
      <xdr:colOff>0</xdr:colOff>
      <xdr:row>2</xdr:row>
      <xdr:rowOff>76200</xdr:rowOff>
    </xdr:from>
    <xdr:to>
      <xdr:col>0</xdr:col>
      <xdr:colOff>1597136</xdr:colOff>
      <xdr:row>11</xdr:row>
      <xdr:rowOff>137992</xdr:rowOff>
    </xdr:to>
    <xdr:grpSp>
      <xdr:nvGrpSpPr>
        <xdr:cNvPr id="6" name="Agrupar 5">
          <a:extLst>
            <a:ext uri="{FF2B5EF4-FFF2-40B4-BE49-F238E27FC236}">
              <a16:creationId xmlns:a16="http://schemas.microsoft.com/office/drawing/2014/main" id="{4D98999B-5CBA-4CAE-B08D-EC36162A980E}"/>
            </a:ext>
          </a:extLst>
        </xdr:cNvPr>
        <xdr:cNvGrpSpPr/>
      </xdr:nvGrpSpPr>
      <xdr:grpSpPr>
        <a:xfrm>
          <a:off x="0" y="1013460"/>
          <a:ext cx="1597136" cy="4130872"/>
          <a:chOff x="118170" y="863856"/>
          <a:chExt cx="1597136" cy="4130872"/>
        </a:xfrm>
      </xdr:grpSpPr>
      <xdr:pic>
        <xdr:nvPicPr>
          <xdr:cNvPr id="7" name="Imagem 6">
            <a:hlinkClick xmlns:r="http://schemas.openxmlformats.org/officeDocument/2006/relationships" r:id="rId4"/>
            <a:extLst>
              <a:ext uri="{FF2B5EF4-FFF2-40B4-BE49-F238E27FC236}">
                <a16:creationId xmlns:a16="http://schemas.microsoft.com/office/drawing/2014/main" id="{433A1DF8-B837-EAD5-1383-838FF02D8C5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18170" y="4431978"/>
            <a:ext cx="1588741" cy="272487"/>
          </a:xfrm>
          <a:prstGeom prst="rect">
            <a:avLst/>
          </a:prstGeom>
        </xdr:spPr>
      </xdr:pic>
      <xdr:pic>
        <xdr:nvPicPr>
          <xdr:cNvPr id="8" name="Imagem 7">
            <a:hlinkClick xmlns:r="http://schemas.openxmlformats.org/officeDocument/2006/relationships" r:id="rId6"/>
            <a:extLst>
              <a:ext uri="{FF2B5EF4-FFF2-40B4-BE49-F238E27FC236}">
                <a16:creationId xmlns:a16="http://schemas.microsoft.com/office/drawing/2014/main" id="{E12623FA-3E5F-F0DD-BB6B-87F4E738ADA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18170" y="4006582"/>
            <a:ext cx="1588741" cy="408731"/>
          </a:xfrm>
          <a:prstGeom prst="rect">
            <a:avLst/>
          </a:prstGeom>
        </xdr:spPr>
      </xdr:pic>
      <xdr:pic>
        <xdr:nvPicPr>
          <xdr:cNvPr id="9" name="Imagem 8">
            <a:hlinkClick xmlns:r="http://schemas.openxmlformats.org/officeDocument/2006/relationships" r:id="rId8"/>
            <a:extLst>
              <a:ext uri="{FF2B5EF4-FFF2-40B4-BE49-F238E27FC236}">
                <a16:creationId xmlns:a16="http://schemas.microsoft.com/office/drawing/2014/main" id="{D2F09F57-6919-1F65-C7B7-85520462904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18170" y="3717430"/>
            <a:ext cx="1588741" cy="272487"/>
          </a:xfrm>
          <a:prstGeom prst="rect">
            <a:avLst/>
          </a:prstGeom>
        </xdr:spPr>
      </xdr:pic>
      <xdr:pic>
        <xdr:nvPicPr>
          <xdr:cNvPr id="10" name="Imagem 9">
            <a:hlinkClick xmlns:r="http://schemas.openxmlformats.org/officeDocument/2006/relationships" r:id="rId10"/>
            <a:extLst>
              <a:ext uri="{FF2B5EF4-FFF2-40B4-BE49-F238E27FC236}">
                <a16:creationId xmlns:a16="http://schemas.microsoft.com/office/drawing/2014/main" id="{119EA6BD-67EB-8F6A-63B2-5E3CEF83BE49}"/>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18170" y="3294343"/>
            <a:ext cx="1588741" cy="406422"/>
          </a:xfrm>
          <a:prstGeom prst="rect">
            <a:avLst/>
          </a:prstGeom>
        </xdr:spPr>
      </xdr:pic>
      <xdr:pic>
        <xdr:nvPicPr>
          <xdr:cNvPr id="11" name="Imagem 10">
            <a:hlinkClick xmlns:r="http://schemas.openxmlformats.org/officeDocument/2006/relationships" r:id="rId12"/>
            <a:extLst>
              <a:ext uri="{FF2B5EF4-FFF2-40B4-BE49-F238E27FC236}">
                <a16:creationId xmlns:a16="http://schemas.microsoft.com/office/drawing/2014/main" id="{E7A58591-18D8-6970-B03C-36B2B744AC4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18170" y="2871256"/>
            <a:ext cx="1588741" cy="406422"/>
          </a:xfrm>
          <a:prstGeom prst="rect">
            <a:avLst/>
          </a:prstGeom>
        </xdr:spPr>
      </xdr:pic>
      <xdr:pic>
        <xdr:nvPicPr>
          <xdr:cNvPr id="12" name="Imagem 11">
            <a:hlinkClick xmlns:r="http://schemas.openxmlformats.org/officeDocument/2006/relationships" r:id="rId14"/>
            <a:extLst>
              <a:ext uri="{FF2B5EF4-FFF2-40B4-BE49-F238E27FC236}">
                <a16:creationId xmlns:a16="http://schemas.microsoft.com/office/drawing/2014/main" id="{AC2F7F33-C543-C835-0386-DC0A83240F3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18170" y="2448169"/>
            <a:ext cx="1588741" cy="406422"/>
          </a:xfrm>
          <a:prstGeom prst="rect">
            <a:avLst/>
          </a:prstGeom>
        </xdr:spPr>
      </xdr:pic>
      <xdr:pic>
        <xdr:nvPicPr>
          <xdr:cNvPr id="13" name="Imagem 12">
            <a:hlinkClick xmlns:r="http://schemas.openxmlformats.org/officeDocument/2006/relationships" r:id="rId16"/>
            <a:extLst>
              <a:ext uri="{FF2B5EF4-FFF2-40B4-BE49-F238E27FC236}">
                <a16:creationId xmlns:a16="http://schemas.microsoft.com/office/drawing/2014/main" id="{7266841A-B5B6-CE83-D83B-B053BA18B4F4}"/>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18170" y="2159017"/>
            <a:ext cx="1588741" cy="272487"/>
          </a:xfrm>
          <a:prstGeom prst="rect">
            <a:avLst/>
          </a:prstGeom>
        </xdr:spPr>
      </xdr:pic>
      <xdr:pic>
        <xdr:nvPicPr>
          <xdr:cNvPr id="14" name="Imagem 13">
            <a:hlinkClick xmlns:r="http://schemas.openxmlformats.org/officeDocument/2006/relationships" r:id="rId18"/>
            <a:extLst>
              <a:ext uri="{FF2B5EF4-FFF2-40B4-BE49-F238E27FC236}">
                <a16:creationId xmlns:a16="http://schemas.microsoft.com/office/drawing/2014/main" id="{F8E533D4-AD4F-A23C-3C83-E570D075E145}"/>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18170" y="1733621"/>
            <a:ext cx="1588741" cy="408731"/>
          </a:xfrm>
          <a:prstGeom prst="rect">
            <a:avLst/>
          </a:prstGeom>
        </xdr:spPr>
      </xdr:pic>
      <xdr:pic>
        <xdr:nvPicPr>
          <xdr:cNvPr id="15" name="Imagem 14">
            <a:hlinkClick xmlns:r="http://schemas.openxmlformats.org/officeDocument/2006/relationships" r:id="rId20"/>
            <a:extLst>
              <a:ext uri="{FF2B5EF4-FFF2-40B4-BE49-F238E27FC236}">
                <a16:creationId xmlns:a16="http://schemas.microsoft.com/office/drawing/2014/main" id="{87EC5346-2494-F977-A333-913A75615E8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118170" y="1444469"/>
            <a:ext cx="1588741" cy="272487"/>
          </a:xfrm>
          <a:prstGeom prst="rect">
            <a:avLst/>
          </a:prstGeom>
        </xdr:spPr>
      </xdr:pic>
      <xdr:pic>
        <xdr:nvPicPr>
          <xdr:cNvPr id="16" name="Imagem 15">
            <a:hlinkClick xmlns:r="http://schemas.openxmlformats.org/officeDocument/2006/relationships" r:id="rId22"/>
            <a:extLst>
              <a:ext uri="{FF2B5EF4-FFF2-40B4-BE49-F238E27FC236}">
                <a16:creationId xmlns:a16="http://schemas.microsoft.com/office/drawing/2014/main" id="{C7A1DF0A-238C-AD95-CD2F-24A3BEDAA876}"/>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118170" y="1153008"/>
            <a:ext cx="1588741" cy="274796"/>
          </a:xfrm>
          <a:prstGeom prst="rect">
            <a:avLst/>
          </a:prstGeom>
        </xdr:spPr>
      </xdr:pic>
      <xdr:pic>
        <xdr:nvPicPr>
          <xdr:cNvPr id="17" name="Imagem 16">
            <a:hlinkClick xmlns:r="http://schemas.openxmlformats.org/officeDocument/2006/relationships" r:id="rId24"/>
            <a:extLst>
              <a:ext uri="{FF2B5EF4-FFF2-40B4-BE49-F238E27FC236}">
                <a16:creationId xmlns:a16="http://schemas.microsoft.com/office/drawing/2014/main" id="{4EFF583D-BCF6-1190-DD4F-0029D383F41B}"/>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xdr:blipFill>
        <xdr:spPr>
          <a:xfrm>
            <a:off x="118170" y="863856"/>
            <a:ext cx="1588741" cy="272487"/>
          </a:xfrm>
          <a:prstGeom prst="rect">
            <a:avLst/>
          </a:prstGeom>
        </xdr:spPr>
      </xdr:pic>
      <xdr:pic>
        <xdr:nvPicPr>
          <xdr:cNvPr id="18" name="Imagem 17">
            <a:hlinkClick xmlns:r="http://schemas.openxmlformats.org/officeDocument/2006/relationships" r:id="rId26"/>
            <a:extLst>
              <a:ext uri="{FF2B5EF4-FFF2-40B4-BE49-F238E27FC236}">
                <a16:creationId xmlns:a16="http://schemas.microsoft.com/office/drawing/2014/main" id="{90673D18-E6FC-E20B-CEEA-6D62B80E00D3}"/>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xdr:blipFill>
        <xdr:spPr>
          <a:xfrm>
            <a:off x="118170" y="4721128"/>
            <a:ext cx="1597136" cy="273600"/>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22861</xdr:colOff>
      <xdr:row>0</xdr:row>
      <xdr:rowOff>159161</xdr:rowOff>
    </xdr:from>
    <xdr:to>
      <xdr:col>1</xdr:col>
      <xdr:colOff>123601</xdr:colOff>
      <xdr:row>0</xdr:row>
      <xdr:rowOff>529322</xdr:rowOff>
    </xdr:to>
    <xdr:pic>
      <xdr:nvPicPr>
        <xdr:cNvPr id="2" name="Imagem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l="6962" t="42652" r="5666" b="39381"/>
        <a:stretch>
          <a:fillRect/>
        </a:stretch>
      </xdr:blipFill>
      <xdr:spPr>
        <a:xfrm>
          <a:off x="22861" y="159161"/>
          <a:ext cx="1800000" cy="370161"/>
        </a:xfrm>
        <a:prstGeom prst="rect">
          <a:avLst/>
        </a:prstGeom>
      </xdr:spPr>
    </xdr:pic>
    <xdr:clientData/>
  </xdr:twoCellAnchor>
  <xdr:twoCellAnchor>
    <xdr:from>
      <xdr:col>7</xdr:col>
      <xdr:colOff>0</xdr:colOff>
      <xdr:row>0</xdr:row>
      <xdr:rowOff>1</xdr:rowOff>
    </xdr:from>
    <xdr:to>
      <xdr:col>10</xdr:col>
      <xdr:colOff>518160</xdr:colOff>
      <xdr:row>4</xdr:row>
      <xdr:rowOff>22860</xdr:rowOff>
    </xdr:to>
    <xdr:sp macro="" textlink="">
      <xdr:nvSpPr>
        <xdr:cNvPr id="3" name="CaixaDeTexto 2">
          <a:extLst>
            <a:ext uri="{FF2B5EF4-FFF2-40B4-BE49-F238E27FC236}">
              <a16:creationId xmlns:a16="http://schemas.microsoft.com/office/drawing/2014/main" id="{6FE79CDD-E2E6-47AF-AD73-448760EC1CF3}"/>
            </a:ext>
          </a:extLst>
        </xdr:cNvPr>
        <xdr:cNvSpPr txBox="1"/>
      </xdr:nvSpPr>
      <xdr:spPr>
        <a:xfrm>
          <a:off x="8458200" y="1"/>
          <a:ext cx="4015740" cy="15925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t>A responsabilidade social é um compromisso fundamental no</a:t>
          </a:r>
          <a:r>
            <a:rPr lang="pt-BR" sz="1200" baseline="0"/>
            <a:t> </a:t>
          </a:r>
          <a:r>
            <a:rPr lang="pt-BR" sz="1200" b="1" baseline="0"/>
            <a:t>Frigorífico</a:t>
          </a:r>
          <a:r>
            <a:rPr lang="pt-BR" sz="1200" b="1"/>
            <a:t> Better Beef</a:t>
          </a:r>
          <a:r>
            <a:rPr lang="pt-BR" sz="1200"/>
            <a:t>. </a:t>
          </a:r>
        </a:p>
        <a:p>
          <a:endParaRPr lang="pt-BR" sz="1200"/>
        </a:p>
        <a:p>
          <a:r>
            <a:rPr lang="pt-BR" sz="1200"/>
            <a:t>Assim atuamos com ética, transparência e compromisso com o desenvolvimento social, promovendo relações de trabalho justas, investimentos em capacitação e iniciativas que fortalecem o bem-estar dos colaboradores e das comunidades onde estamos inseridos.</a:t>
          </a:r>
        </a:p>
      </xdr:txBody>
    </xdr:sp>
    <xdr:clientData/>
  </xdr:twoCellAnchor>
  <xdr:twoCellAnchor editAs="oneCell">
    <xdr:from>
      <xdr:col>7</xdr:col>
      <xdr:colOff>22860</xdr:colOff>
      <xdr:row>4</xdr:row>
      <xdr:rowOff>358520</xdr:rowOff>
    </xdr:from>
    <xdr:to>
      <xdr:col>7</xdr:col>
      <xdr:colOff>906859</xdr:colOff>
      <xdr:row>7</xdr:row>
      <xdr:rowOff>99519</xdr:rowOff>
    </xdr:to>
    <xdr:pic>
      <xdr:nvPicPr>
        <xdr:cNvPr id="4" name="Imagem 3">
          <a:extLst>
            <a:ext uri="{FF2B5EF4-FFF2-40B4-BE49-F238E27FC236}">
              <a16:creationId xmlns:a16="http://schemas.microsoft.com/office/drawing/2014/main" id="{B8BC8F14-5313-4EEE-8D9E-773D73B2DB8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481060" y="1928240"/>
          <a:ext cx="883999" cy="883999"/>
        </a:xfrm>
        <a:prstGeom prst="rect">
          <a:avLst/>
        </a:prstGeom>
      </xdr:spPr>
    </xdr:pic>
    <xdr:clientData/>
  </xdr:twoCellAnchor>
  <xdr:twoCellAnchor editAs="oneCell">
    <xdr:from>
      <xdr:col>7</xdr:col>
      <xdr:colOff>972186</xdr:colOff>
      <xdr:row>4</xdr:row>
      <xdr:rowOff>350520</xdr:rowOff>
    </xdr:from>
    <xdr:to>
      <xdr:col>8</xdr:col>
      <xdr:colOff>706326</xdr:colOff>
      <xdr:row>7</xdr:row>
      <xdr:rowOff>107520</xdr:rowOff>
    </xdr:to>
    <xdr:pic>
      <xdr:nvPicPr>
        <xdr:cNvPr id="5" name="Imagem 4">
          <a:extLst>
            <a:ext uri="{FF2B5EF4-FFF2-40B4-BE49-F238E27FC236}">
              <a16:creationId xmlns:a16="http://schemas.microsoft.com/office/drawing/2014/main" id="{38F73425-A27E-4CAD-A189-4E84B646F4B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9430386" y="1920240"/>
          <a:ext cx="900000" cy="900000"/>
        </a:xfrm>
        <a:prstGeom prst="rect">
          <a:avLst/>
        </a:prstGeom>
      </xdr:spPr>
    </xdr:pic>
    <xdr:clientData/>
  </xdr:twoCellAnchor>
  <xdr:twoCellAnchor editAs="oneCell">
    <xdr:from>
      <xdr:col>8</xdr:col>
      <xdr:colOff>771653</xdr:colOff>
      <xdr:row>4</xdr:row>
      <xdr:rowOff>350520</xdr:rowOff>
    </xdr:from>
    <xdr:to>
      <xdr:col>9</xdr:col>
      <xdr:colOff>505793</xdr:colOff>
      <xdr:row>7</xdr:row>
      <xdr:rowOff>99060</xdr:rowOff>
    </xdr:to>
    <xdr:pic>
      <xdr:nvPicPr>
        <xdr:cNvPr id="6" name="Imagem 5">
          <a:extLst>
            <a:ext uri="{FF2B5EF4-FFF2-40B4-BE49-F238E27FC236}">
              <a16:creationId xmlns:a16="http://schemas.microsoft.com/office/drawing/2014/main" id="{B84AC207-A7D8-4957-9611-CE1B9440F06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693" b="693"/>
        <a:stretch/>
      </xdr:blipFill>
      <xdr:spPr>
        <a:xfrm>
          <a:off x="10395713" y="1920240"/>
          <a:ext cx="900000" cy="891540"/>
        </a:xfrm>
        <a:prstGeom prst="rect">
          <a:avLst/>
        </a:prstGeom>
      </xdr:spPr>
    </xdr:pic>
    <xdr:clientData/>
  </xdr:twoCellAnchor>
  <xdr:twoCellAnchor editAs="oneCell">
    <xdr:from>
      <xdr:col>9</xdr:col>
      <xdr:colOff>571120</xdr:colOff>
      <xdr:row>4</xdr:row>
      <xdr:rowOff>350520</xdr:rowOff>
    </xdr:from>
    <xdr:to>
      <xdr:col>10</xdr:col>
      <xdr:colOff>305260</xdr:colOff>
      <xdr:row>7</xdr:row>
      <xdr:rowOff>99060</xdr:rowOff>
    </xdr:to>
    <xdr:pic>
      <xdr:nvPicPr>
        <xdr:cNvPr id="7" name="Imagem 6">
          <a:extLst>
            <a:ext uri="{FF2B5EF4-FFF2-40B4-BE49-F238E27FC236}">
              <a16:creationId xmlns:a16="http://schemas.microsoft.com/office/drawing/2014/main" id="{B0233A8D-3DF2-3535-CA86-D87825A9AF2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470" b="470"/>
        <a:stretch/>
      </xdr:blipFill>
      <xdr:spPr>
        <a:xfrm>
          <a:off x="11361040" y="1920240"/>
          <a:ext cx="900000" cy="891540"/>
        </a:xfrm>
        <a:prstGeom prst="rect">
          <a:avLst/>
        </a:prstGeom>
      </xdr:spPr>
    </xdr:pic>
    <xdr:clientData/>
  </xdr:twoCellAnchor>
  <xdr:twoCellAnchor>
    <xdr:from>
      <xdr:col>0</xdr:col>
      <xdr:colOff>0</xdr:colOff>
      <xdr:row>2</xdr:row>
      <xdr:rowOff>60128</xdr:rowOff>
    </xdr:from>
    <xdr:to>
      <xdr:col>0</xdr:col>
      <xdr:colOff>1597136</xdr:colOff>
      <xdr:row>13</xdr:row>
      <xdr:rowOff>0</xdr:rowOff>
    </xdr:to>
    <xdr:grpSp>
      <xdr:nvGrpSpPr>
        <xdr:cNvPr id="20" name="Agrupar 19">
          <a:extLst>
            <a:ext uri="{FF2B5EF4-FFF2-40B4-BE49-F238E27FC236}">
              <a16:creationId xmlns:a16="http://schemas.microsoft.com/office/drawing/2014/main" id="{98E9386F-29AB-4296-A80D-002F1B7D88B3}"/>
            </a:ext>
          </a:extLst>
        </xdr:cNvPr>
        <xdr:cNvGrpSpPr/>
      </xdr:nvGrpSpPr>
      <xdr:grpSpPr>
        <a:xfrm>
          <a:off x="0" y="867848"/>
          <a:ext cx="1597136" cy="4130872"/>
          <a:chOff x="118170" y="863856"/>
          <a:chExt cx="1597136" cy="4130872"/>
        </a:xfrm>
      </xdr:grpSpPr>
      <xdr:pic>
        <xdr:nvPicPr>
          <xdr:cNvPr id="21" name="Imagem 20">
            <a:hlinkClick xmlns:r="http://schemas.openxmlformats.org/officeDocument/2006/relationships" r:id="rId6"/>
            <a:extLst>
              <a:ext uri="{FF2B5EF4-FFF2-40B4-BE49-F238E27FC236}">
                <a16:creationId xmlns:a16="http://schemas.microsoft.com/office/drawing/2014/main" id="{64064BFC-88AD-9682-8E99-4DBA1CC86FE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18170" y="4431978"/>
            <a:ext cx="1588741" cy="272487"/>
          </a:xfrm>
          <a:prstGeom prst="rect">
            <a:avLst/>
          </a:prstGeom>
        </xdr:spPr>
      </xdr:pic>
      <xdr:pic>
        <xdr:nvPicPr>
          <xdr:cNvPr id="22" name="Imagem 21">
            <a:hlinkClick xmlns:r="http://schemas.openxmlformats.org/officeDocument/2006/relationships" r:id="rId8"/>
            <a:extLst>
              <a:ext uri="{FF2B5EF4-FFF2-40B4-BE49-F238E27FC236}">
                <a16:creationId xmlns:a16="http://schemas.microsoft.com/office/drawing/2014/main" id="{5616AF1C-CE53-905F-5DA1-1B61A8693C9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18170" y="4006582"/>
            <a:ext cx="1588741" cy="408731"/>
          </a:xfrm>
          <a:prstGeom prst="rect">
            <a:avLst/>
          </a:prstGeom>
        </xdr:spPr>
      </xdr:pic>
      <xdr:pic>
        <xdr:nvPicPr>
          <xdr:cNvPr id="23" name="Imagem 22">
            <a:hlinkClick xmlns:r="http://schemas.openxmlformats.org/officeDocument/2006/relationships" r:id="rId10"/>
            <a:extLst>
              <a:ext uri="{FF2B5EF4-FFF2-40B4-BE49-F238E27FC236}">
                <a16:creationId xmlns:a16="http://schemas.microsoft.com/office/drawing/2014/main" id="{7B6264B8-50C6-768E-6046-C42D1280876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18170" y="3717430"/>
            <a:ext cx="1588741" cy="272487"/>
          </a:xfrm>
          <a:prstGeom prst="rect">
            <a:avLst/>
          </a:prstGeom>
        </xdr:spPr>
      </xdr:pic>
      <xdr:pic>
        <xdr:nvPicPr>
          <xdr:cNvPr id="24" name="Imagem 23">
            <a:hlinkClick xmlns:r="http://schemas.openxmlformats.org/officeDocument/2006/relationships" r:id="rId12"/>
            <a:extLst>
              <a:ext uri="{FF2B5EF4-FFF2-40B4-BE49-F238E27FC236}">
                <a16:creationId xmlns:a16="http://schemas.microsoft.com/office/drawing/2014/main" id="{E7F66E83-764F-A0E0-BB11-E281CD22A75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18170" y="3294343"/>
            <a:ext cx="1588741" cy="406422"/>
          </a:xfrm>
          <a:prstGeom prst="rect">
            <a:avLst/>
          </a:prstGeom>
        </xdr:spPr>
      </xdr:pic>
      <xdr:pic>
        <xdr:nvPicPr>
          <xdr:cNvPr id="25" name="Imagem 24">
            <a:hlinkClick xmlns:r="http://schemas.openxmlformats.org/officeDocument/2006/relationships" r:id="rId14"/>
            <a:extLst>
              <a:ext uri="{FF2B5EF4-FFF2-40B4-BE49-F238E27FC236}">
                <a16:creationId xmlns:a16="http://schemas.microsoft.com/office/drawing/2014/main" id="{6570AA88-D719-6D3C-5CC3-8184BA82FA62}"/>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18170" y="2871256"/>
            <a:ext cx="1588741" cy="406422"/>
          </a:xfrm>
          <a:prstGeom prst="rect">
            <a:avLst/>
          </a:prstGeom>
        </xdr:spPr>
      </xdr:pic>
      <xdr:pic>
        <xdr:nvPicPr>
          <xdr:cNvPr id="26" name="Imagem 25">
            <a:hlinkClick xmlns:r="http://schemas.openxmlformats.org/officeDocument/2006/relationships" r:id="rId16"/>
            <a:extLst>
              <a:ext uri="{FF2B5EF4-FFF2-40B4-BE49-F238E27FC236}">
                <a16:creationId xmlns:a16="http://schemas.microsoft.com/office/drawing/2014/main" id="{D1052E79-53E8-5EE3-115F-6DA624F92F1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18170" y="2448169"/>
            <a:ext cx="1588741" cy="406422"/>
          </a:xfrm>
          <a:prstGeom prst="rect">
            <a:avLst/>
          </a:prstGeom>
        </xdr:spPr>
      </xdr:pic>
      <xdr:pic>
        <xdr:nvPicPr>
          <xdr:cNvPr id="27" name="Imagem 26">
            <a:hlinkClick xmlns:r="http://schemas.openxmlformats.org/officeDocument/2006/relationships" r:id="rId18"/>
            <a:extLst>
              <a:ext uri="{FF2B5EF4-FFF2-40B4-BE49-F238E27FC236}">
                <a16:creationId xmlns:a16="http://schemas.microsoft.com/office/drawing/2014/main" id="{4B9DBF6A-7E98-A8B0-B2E5-DE78D23374B3}"/>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18170" y="2159017"/>
            <a:ext cx="1588741" cy="272487"/>
          </a:xfrm>
          <a:prstGeom prst="rect">
            <a:avLst/>
          </a:prstGeom>
        </xdr:spPr>
      </xdr:pic>
      <xdr:pic>
        <xdr:nvPicPr>
          <xdr:cNvPr id="28" name="Imagem 27">
            <a:hlinkClick xmlns:r="http://schemas.openxmlformats.org/officeDocument/2006/relationships" r:id="rId20"/>
            <a:extLst>
              <a:ext uri="{FF2B5EF4-FFF2-40B4-BE49-F238E27FC236}">
                <a16:creationId xmlns:a16="http://schemas.microsoft.com/office/drawing/2014/main" id="{333379DB-3697-09CA-FED0-484E38FB8D2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118170" y="1733621"/>
            <a:ext cx="1588741" cy="408731"/>
          </a:xfrm>
          <a:prstGeom prst="rect">
            <a:avLst/>
          </a:prstGeom>
        </xdr:spPr>
      </xdr:pic>
      <xdr:pic>
        <xdr:nvPicPr>
          <xdr:cNvPr id="29" name="Imagem 28">
            <a:hlinkClick xmlns:r="http://schemas.openxmlformats.org/officeDocument/2006/relationships" r:id="rId22"/>
            <a:extLst>
              <a:ext uri="{FF2B5EF4-FFF2-40B4-BE49-F238E27FC236}">
                <a16:creationId xmlns:a16="http://schemas.microsoft.com/office/drawing/2014/main" id="{AE6BEAFE-83D3-1199-00BA-4A40CE92AB6C}"/>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118170" y="1444469"/>
            <a:ext cx="1588741" cy="272487"/>
          </a:xfrm>
          <a:prstGeom prst="rect">
            <a:avLst/>
          </a:prstGeom>
        </xdr:spPr>
      </xdr:pic>
      <xdr:pic>
        <xdr:nvPicPr>
          <xdr:cNvPr id="30" name="Imagem 29">
            <a:hlinkClick xmlns:r="http://schemas.openxmlformats.org/officeDocument/2006/relationships" r:id="rId24"/>
            <a:extLst>
              <a:ext uri="{FF2B5EF4-FFF2-40B4-BE49-F238E27FC236}">
                <a16:creationId xmlns:a16="http://schemas.microsoft.com/office/drawing/2014/main" id="{622A5C6B-41E3-E802-DAE8-AF8732ADEA5E}"/>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xdr:blipFill>
        <xdr:spPr>
          <a:xfrm>
            <a:off x="118170" y="1153008"/>
            <a:ext cx="1588741" cy="274796"/>
          </a:xfrm>
          <a:prstGeom prst="rect">
            <a:avLst/>
          </a:prstGeom>
        </xdr:spPr>
      </xdr:pic>
      <xdr:pic>
        <xdr:nvPicPr>
          <xdr:cNvPr id="31" name="Imagem 30">
            <a:hlinkClick xmlns:r="http://schemas.openxmlformats.org/officeDocument/2006/relationships" r:id="rId26"/>
            <a:extLst>
              <a:ext uri="{FF2B5EF4-FFF2-40B4-BE49-F238E27FC236}">
                <a16:creationId xmlns:a16="http://schemas.microsoft.com/office/drawing/2014/main" id="{29B5424B-B29D-AB92-A79B-428A89D5A191}"/>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xdr:blipFill>
        <xdr:spPr>
          <a:xfrm>
            <a:off x="118170" y="863856"/>
            <a:ext cx="1588741" cy="272487"/>
          </a:xfrm>
          <a:prstGeom prst="rect">
            <a:avLst/>
          </a:prstGeom>
        </xdr:spPr>
      </xdr:pic>
      <xdr:pic>
        <xdr:nvPicPr>
          <xdr:cNvPr id="32" name="Imagem 31">
            <a:hlinkClick xmlns:r="http://schemas.openxmlformats.org/officeDocument/2006/relationships" r:id="rId28"/>
            <a:extLst>
              <a:ext uri="{FF2B5EF4-FFF2-40B4-BE49-F238E27FC236}">
                <a16:creationId xmlns:a16="http://schemas.microsoft.com/office/drawing/2014/main" id="{C7E6D97F-E47E-585C-97D4-803BC6E21833}"/>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xdr:blipFill>
        <xdr:spPr>
          <a:xfrm>
            <a:off x="118170" y="4721128"/>
            <a:ext cx="1597136" cy="273600"/>
          </a:xfrm>
          <a:prstGeom prst="rect">
            <a:avLst/>
          </a:prstGeom>
        </xdr:spPr>
      </xdr:pic>
    </xdr:grp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Mulher segurando pedaço de comida
O conteúdo gerado por IA pode estar incorreto.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2A4C6-5544-4EBB-86F4-3B09E4A4B444}">
  <sheetPr>
    <tabColor rgb="FFC00000"/>
  </sheetPr>
  <dimension ref="A1"/>
  <sheetViews>
    <sheetView showGridLines="0" tabSelected="1" workbookViewId="0"/>
  </sheetViews>
  <sheetFormatPr defaultRowHeight="14.4" x14ac:dyDescent="0.3"/>
  <cols>
    <col min="1" max="1" width="209.6640625" customWidth="1"/>
  </cols>
  <sheetData>
    <row r="1" spans="1:1" ht="395.4" customHeight="1" x14ac:dyDescent="0.3">
      <c r="A1" t="e" vm="1">
        <v>#VALUE!</v>
      </c>
    </row>
  </sheetData>
  <sheetProtection algorithmName="SHA-512" hashValue="KxY9lxRMWQ+ZhRROXhvCyE2mUqZDPFH1QnyySmFygWOurbjDvaIxuELitZmZb1RX/jPkjSWTnMSxgqfYz0Rj2A==" saltValue="jVc9ywVYCb69yUP5ctTgPg==" spinCount="100000" sheet="1" objects="1" scenarios="1"/>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EF8B2-6ABF-4C79-8001-21AEEB02850C}">
  <sheetPr>
    <tabColor rgb="FFC00000"/>
  </sheetPr>
  <dimension ref="A1:J18"/>
  <sheetViews>
    <sheetView showGridLines="0" zoomScaleNormal="100" workbookViewId="0"/>
  </sheetViews>
  <sheetFormatPr defaultColWidth="17" defaultRowHeight="30" customHeight="1" x14ac:dyDescent="0.3"/>
  <cols>
    <col min="1" max="1" width="24.77734375" style="1" customWidth="1"/>
    <col min="2" max="2" width="3" style="2" customWidth="1"/>
    <col min="3" max="3" width="11" style="1" bestFit="1" customWidth="1"/>
    <col min="4" max="4" width="77.44140625" style="1" bestFit="1" customWidth="1"/>
    <col min="5" max="6" width="11.5546875" style="4" bestFit="1" customWidth="1"/>
    <col min="7" max="7" width="3.33203125" style="1" customWidth="1"/>
    <col min="8" max="16384" width="17" style="1"/>
  </cols>
  <sheetData>
    <row r="1" spans="1:10" ht="43.8" customHeight="1" x14ac:dyDescent="0.3">
      <c r="A1" s="12"/>
      <c r="C1" s="65" t="s">
        <v>204</v>
      </c>
      <c r="D1" s="65"/>
      <c r="E1" s="65"/>
      <c r="F1" s="65"/>
    </row>
    <row r="2" spans="1:10" ht="19.95" customHeight="1" x14ac:dyDescent="0.3">
      <c r="A2" s="2"/>
      <c r="C2" s="66"/>
      <c r="D2" s="66"/>
      <c r="E2" s="66"/>
      <c r="F2" s="66"/>
    </row>
    <row r="3" spans="1:10" ht="30" customHeight="1" x14ac:dyDescent="0.3">
      <c r="C3" s="68" t="s">
        <v>249</v>
      </c>
      <c r="D3" s="69"/>
      <c r="E3" s="15">
        <v>2024</v>
      </c>
      <c r="F3" s="15">
        <v>2025</v>
      </c>
    </row>
    <row r="4" spans="1:10" ht="30" customHeight="1" x14ac:dyDescent="0.3">
      <c r="C4" s="10" t="s">
        <v>113</v>
      </c>
      <c r="D4" s="10" t="s">
        <v>192</v>
      </c>
      <c r="E4" s="5" t="s">
        <v>197</v>
      </c>
      <c r="F4" s="5" t="s">
        <v>197</v>
      </c>
    </row>
    <row r="5" spans="1:10" ht="30" customHeight="1" x14ac:dyDescent="0.3">
      <c r="C5" s="10" t="s">
        <v>113</v>
      </c>
      <c r="D5" s="10" t="s">
        <v>114</v>
      </c>
      <c r="E5" s="5" t="s">
        <v>197</v>
      </c>
      <c r="F5" s="5" t="s">
        <v>197</v>
      </c>
    </row>
    <row r="6" spans="1:10" ht="30" customHeight="1" x14ac:dyDescent="0.3">
      <c r="C6" s="10" t="s">
        <v>113</v>
      </c>
      <c r="D6" s="10" t="s">
        <v>115</v>
      </c>
      <c r="E6" s="5" t="s">
        <v>197</v>
      </c>
      <c r="F6" s="5" t="s">
        <v>197</v>
      </c>
      <c r="H6" s="39" t="s">
        <v>234</v>
      </c>
    </row>
    <row r="7" spans="1:10" ht="30" customHeight="1" x14ac:dyDescent="0.3">
      <c r="C7" s="70" t="s">
        <v>116</v>
      </c>
      <c r="D7" s="70"/>
      <c r="E7" s="70"/>
      <c r="F7" s="70"/>
      <c r="J7" s="13"/>
    </row>
    <row r="8" spans="1:10" ht="30" customHeight="1" x14ac:dyDescent="0.3">
      <c r="C8" s="10"/>
      <c r="D8" s="10" t="s">
        <v>117</v>
      </c>
      <c r="E8" s="5" t="s">
        <v>197</v>
      </c>
      <c r="F8" s="5" t="s">
        <v>197</v>
      </c>
      <c r="J8" s="13"/>
    </row>
    <row r="9" spans="1:10" ht="30" customHeight="1" x14ac:dyDescent="0.3">
      <c r="C9" s="10"/>
      <c r="D9" s="10" t="s">
        <v>118</v>
      </c>
      <c r="E9" s="5" t="s">
        <v>197</v>
      </c>
      <c r="F9" s="5" t="s">
        <v>197</v>
      </c>
      <c r="J9" s="3"/>
    </row>
    <row r="10" spans="1:10" ht="30" customHeight="1" x14ac:dyDescent="0.3">
      <c r="C10" s="10"/>
      <c r="D10" s="10" t="s">
        <v>119</v>
      </c>
      <c r="E10" s="5" t="s">
        <v>197</v>
      </c>
      <c r="F10" s="5" t="s">
        <v>197</v>
      </c>
      <c r="J10" s="3"/>
    </row>
    <row r="11" spans="1:10" ht="30" customHeight="1" x14ac:dyDescent="0.3">
      <c r="C11" s="10"/>
      <c r="D11" s="10" t="s">
        <v>120</v>
      </c>
      <c r="E11" s="5" t="s">
        <v>197</v>
      </c>
      <c r="F11" s="5" t="s">
        <v>197</v>
      </c>
      <c r="J11" s="3"/>
    </row>
    <row r="12" spans="1:10" ht="30" customHeight="1" x14ac:dyDescent="0.3">
      <c r="C12" s="10"/>
      <c r="D12" s="10" t="s">
        <v>121</v>
      </c>
      <c r="E12" s="5" t="s">
        <v>197</v>
      </c>
      <c r="F12" s="5" t="s">
        <v>197</v>
      </c>
      <c r="J12" s="13"/>
    </row>
    <row r="13" spans="1:10" ht="30" customHeight="1" x14ac:dyDescent="0.3">
      <c r="C13" s="10"/>
      <c r="D13" s="10" t="s">
        <v>122</v>
      </c>
      <c r="E13" s="5" t="s">
        <v>197</v>
      </c>
      <c r="F13" s="5" t="s">
        <v>197</v>
      </c>
      <c r="J13" s="3"/>
    </row>
    <row r="14" spans="1:10" ht="30" customHeight="1" x14ac:dyDescent="0.3">
      <c r="C14" s="10"/>
      <c r="D14" s="10" t="s">
        <v>123</v>
      </c>
      <c r="E14" s="5" t="s">
        <v>197</v>
      </c>
      <c r="F14" s="5" t="s">
        <v>197</v>
      </c>
      <c r="J14" s="13"/>
    </row>
    <row r="15" spans="1:10" ht="30" customHeight="1" x14ac:dyDescent="0.3">
      <c r="C15" s="70" t="s">
        <v>124</v>
      </c>
      <c r="D15" s="70"/>
      <c r="E15" s="70"/>
      <c r="F15" s="70"/>
      <c r="J15" s="3"/>
    </row>
    <row r="16" spans="1:10" ht="30" customHeight="1" x14ac:dyDescent="0.3">
      <c r="C16" s="10" t="s">
        <v>125</v>
      </c>
      <c r="D16" s="10" t="s">
        <v>126</v>
      </c>
      <c r="E16" s="6">
        <v>1</v>
      </c>
      <c r="F16" s="6">
        <v>1</v>
      </c>
    </row>
    <row r="17" spans="3:6" ht="30" customHeight="1" x14ac:dyDescent="0.3">
      <c r="C17" s="10" t="s">
        <v>127</v>
      </c>
      <c r="D17" s="10" t="s">
        <v>218</v>
      </c>
      <c r="E17" s="6">
        <v>1</v>
      </c>
      <c r="F17" s="6">
        <v>1</v>
      </c>
    </row>
    <row r="18" spans="3:6" ht="30" customHeight="1" x14ac:dyDescent="0.3">
      <c r="C18" s="10" t="s">
        <v>127</v>
      </c>
      <c r="D18" s="10" t="s">
        <v>219</v>
      </c>
      <c r="E18" s="6">
        <v>1</v>
      </c>
      <c r="F18" s="6">
        <v>1</v>
      </c>
    </row>
  </sheetData>
  <sheetProtection algorithmName="SHA-512" hashValue="N+iok8zKhYtdQ2WRcvAf82LXbaJsH8Sr8VuM8UKBCWOMA/02TQi/YXTYse9dZptzdP3qQl8nDkJfO+D9+jQSvQ==" saltValue="MvtQ8zGr9wtuO7Ze87O90A==" spinCount="100000" sheet="1" objects="1" scenarios="1"/>
  <mergeCells count="4">
    <mergeCell ref="C15:F15"/>
    <mergeCell ref="C1:F2"/>
    <mergeCell ref="C7:F7"/>
    <mergeCell ref="C3:D3"/>
  </mergeCells>
  <pageMargins left="0.511811024" right="0.511811024" top="0.78740157499999996" bottom="0.78740157499999996" header="0.31496062000000002" footer="0.3149606200000000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9C9D-B0E6-4B40-8ACF-7C9742FEA78A}">
  <sheetPr>
    <tabColor rgb="FFC00000"/>
  </sheetPr>
  <dimension ref="A1:H14"/>
  <sheetViews>
    <sheetView showGridLines="0" workbookViewId="0"/>
  </sheetViews>
  <sheetFormatPr defaultColWidth="17" defaultRowHeight="30" customHeight="1" x14ac:dyDescent="0.3"/>
  <cols>
    <col min="1" max="1" width="24.77734375" style="1" customWidth="1"/>
    <col min="2" max="2" width="3" style="2" customWidth="1"/>
    <col min="3" max="3" width="18.44140625" style="1" customWidth="1"/>
    <col min="4" max="4" width="61.5546875" style="1" customWidth="1"/>
    <col min="5" max="6" width="11.5546875" style="4" bestFit="1" customWidth="1"/>
    <col min="7" max="7" width="3.33203125" style="1" customWidth="1"/>
    <col min="8" max="16384" width="17" style="1"/>
  </cols>
  <sheetData>
    <row r="1" spans="1:8" ht="43.8" customHeight="1" x14ac:dyDescent="0.3">
      <c r="A1" s="12"/>
      <c r="C1" s="65" t="s">
        <v>206</v>
      </c>
      <c r="D1" s="65"/>
      <c r="E1" s="65"/>
      <c r="F1" s="65"/>
    </row>
    <row r="2" spans="1:8" ht="19.95" customHeight="1" x14ac:dyDescent="0.3">
      <c r="A2" s="2"/>
      <c r="C2" s="66"/>
      <c r="D2" s="66"/>
      <c r="E2" s="66"/>
      <c r="F2" s="66"/>
    </row>
    <row r="3" spans="1:8" ht="30" customHeight="1" x14ac:dyDescent="0.3">
      <c r="A3" s="13"/>
      <c r="C3" s="68" t="s">
        <v>249</v>
      </c>
      <c r="D3" s="69"/>
      <c r="E3" s="15">
        <v>2024</v>
      </c>
      <c r="F3" s="15">
        <v>2025</v>
      </c>
    </row>
    <row r="4" spans="1:8" ht="30" customHeight="1" x14ac:dyDescent="0.3">
      <c r="A4" s="13"/>
      <c r="C4" s="25" t="s">
        <v>179</v>
      </c>
      <c r="D4" s="25" t="s">
        <v>195</v>
      </c>
      <c r="E4" s="5">
        <v>514</v>
      </c>
      <c r="F4" s="5">
        <v>699</v>
      </c>
    </row>
    <row r="5" spans="1:8" ht="30" customHeight="1" x14ac:dyDescent="0.3">
      <c r="A5" s="3"/>
      <c r="C5" s="70" t="s">
        <v>180</v>
      </c>
      <c r="D5" s="70"/>
      <c r="E5" s="70"/>
      <c r="F5" s="70"/>
    </row>
    <row r="6" spans="1:8" ht="30" customHeight="1" x14ac:dyDescent="0.3">
      <c r="A6" s="3"/>
      <c r="C6" s="25" t="s">
        <v>179</v>
      </c>
      <c r="D6" s="25" t="s">
        <v>180</v>
      </c>
      <c r="E6" s="37">
        <v>1</v>
      </c>
      <c r="F6" s="37">
        <v>1</v>
      </c>
    </row>
    <row r="7" spans="1:8" ht="30" customHeight="1" x14ac:dyDescent="0.3">
      <c r="A7" s="3"/>
      <c r="C7" s="70" t="s">
        <v>181</v>
      </c>
      <c r="D7" s="70"/>
      <c r="E7" s="70"/>
      <c r="F7" s="70"/>
    </row>
    <row r="8" spans="1:8" ht="30" customHeight="1" x14ac:dyDescent="0.3">
      <c r="A8" s="13"/>
      <c r="C8" s="25" t="s">
        <v>179</v>
      </c>
      <c r="D8" s="25" t="s">
        <v>182</v>
      </c>
      <c r="E8" s="37">
        <v>1</v>
      </c>
      <c r="F8" s="37">
        <v>1</v>
      </c>
      <c r="H8" s="39" t="s">
        <v>234</v>
      </c>
    </row>
    <row r="9" spans="1:8" ht="30" customHeight="1" x14ac:dyDescent="0.3">
      <c r="A9" s="3"/>
      <c r="C9" s="25" t="s">
        <v>189</v>
      </c>
      <c r="D9" s="25" t="s">
        <v>220</v>
      </c>
      <c r="E9" s="37">
        <v>0</v>
      </c>
      <c r="F9" s="37">
        <v>0</v>
      </c>
    </row>
    <row r="10" spans="1:8" ht="30" customHeight="1" x14ac:dyDescent="0.3">
      <c r="A10" s="13"/>
      <c r="C10" s="25" t="s">
        <v>183</v>
      </c>
      <c r="D10" s="25" t="s">
        <v>184</v>
      </c>
      <c r="E10" s="37">
        <v>1</v>
      </c>
      <c r="F10" s="37">
        <v>1</v>
      </c>
    </row>
    <row r="11" spans="1:8" ht="30" customHeight="1" x14ac:dyDescent="0.3">
      <c r="A11" s="3"/>
      <c r="C11" s="70" t="s">
        <v>185</v>
      </c>
      <c r="D11" s="70"/>
      <c r="E11" s="70"/>
      <c r="F11" s="70"/>
    </row>
    <row r="12" spans="1:8" ht="30" customHeight="1" x14ac:dyDescent="0.3">
      <c r="C12" s="25" t="s">
        <v>190</v>
      </c>
      <c r="D12" s="25" t="s">
        <v>186</v>
      </c>
      <c r="E12" s="37">
        <v>0</v>
      </c>
      <c r="F12" s="37">
        <v>0</v>
      </c>
    </row>
    <row r="13" spans="1:8" ht="30" customHeight="1" x14ac:dyDescent="0.3">
      <c r="C13" s="25" t="s">
        <v>190</v>
      </c>
      <c r="D13" s="25" t="s">
        <v>187</v>
      </c>
      <c r="E13" s="37">
        <v>0</v>
      </c>
      <c r="F13" s="37">
        <v>0</v>
      </c>
    </row>
    <row r="14" spans="1:8" ht="30" customHeight="1" x14ac:dyDescent="0.3">
      <c r="C14" s="25" t="s">
        <v>190</v>
      </c>
      <c r="D14" s="25" t="s">
        <v>188</v>
      </c>
      <c r="E14" s="37">
        <v>1</v>
      </c>
      <c r="F14" s="37">
        <v>1</v>
      </c>
    </row>
  </sheetData>
  <sheetProtection algorithmName="SHA-512" hashValue="h3JjBBeDvzwzZsY/SGMgrVwmsjLlXy6rhKPSzTHA6AI9Flo+5cbkoKOfpVjLj8ahIMomLhLaLxu3saegeHH2/w==" saltValue="0NA3jXwueAToU68hAMG5ZA==" spinCount="100000" sheet="1" objects="1" scenarios="1"/>
  <mergeCells count="5">
    <mergeCell ref="C7:F7"/>
    <mergeCell ref="C11:F11"/>
    <mergeCell ref="C1:F2"/>
    <mergeCell ref="C5:F5"/>
    <mergeCell ref="C3:D3"/>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2B624-47DF-459B-ABCC-0FB596EBC9B4}">
  <sheetPr>
    <tabColor rgb="FFC00000"/>
  </sheetPr>
  <dimension ref="A1:H55"/>
  <sheetViews>
    <sheetView showGridLines="0" workbookViewId="0">
      <selection activeCell="F42" sqref="F42"/>
    </sheetView>
  </sheetViews>
  <sheetFormatPr defaultColWidth="17" defaultRowHeight="30" customHeight="1" x14ac:dyDescent="0.3"/>
  <cols>
    <col min="1" max="1" width="24.77734375" style="1" customWidth="1"/>
    <col min="2" max="2" width="3" style="2" customWidth="1"/>
    <col min="3" max="3" width="13.6640625" style="1" bestFit="1" customWidth="1"/>
    <col min="4" max="4" width="56.77734375" style="1" customWidth="1"/>
    <col min="5" max="6" width="12.6640625" style="4" bestFit="1" customWidth="1"/>
    <col min="7" max="7" width="3.33203125" style="1" customWidth="1"/>
    <col min="8" max="16384" width="17" style="1"/>
  </cols>
  <sheetData>
    <row r="1" spans="1:8" ht="43.8" customHeight="1" x14ac:dyDescent="0.3">
      <c r="A1" s="12"/>
      <c r="C1" s="65" t="s">
        <v>205</v>
      </c>
      <c r="D1" s="65"/>
      <c r="E1" s="65"/>
      <c r="F1" s="43"/>
    </row>
    <row r="2" spans="1:8" ht="19.95" customHeight="1" x14ac:dyDescent="0.3">
      <c r="A2" s="2"/>
      <c r="C2" s="66"/>
      <c r="D2" s="66"/>
      <c r="E2" s="66"/>
      <c r="F2" s="43"/>
    </row>
    <row r="3" spans="1:8" ht="30" customHeight="1" x14ac:dyDescent="0.3">
      <c r="A3" s="13"/>
      <c r="C3" s="68" t="s">
        <v>249</v>
      </c>
      <c r="D3" s="69"/>
      <c r="E3" s="15">
        <v>2024</v>
      </c>
      <c r="F3" s="15">
        <v>2025</v>
      </c>
    </row>
    <row r="4" spans="1:8" ht="30" customHeight="1" x14ac:dyDescent="0.3">
      <c r="A4" s="13"/>
      <c r="C4" s="81" t="s">
        <v>128</v>
      </c>
      <c r="D4" s="82"/>
      <c r="E4" s="82"/>
      <c r="F4" s="82"/>
    </row>
    <row r="5" spans="1:8" ht="30" customHeight="1" x14ac:dyDescent="0.3">
      <c r="A5" s="3"/>
      <c r="C5" s="78" t="s">
        <v>129</v>
      </c>
      <c r="D5" s="78"/>
      <c r="E5" s="44">
        <v>266161</v>
      </c>
      <c r="F5" s="44">
        <v>240636</v>
      </c>
    </row>
    <row r="6" spans="1:8" ht="30" customHeight="1" x14ac:dyDescent="0.3">
      <c r="A6" s="3"/>
      <c r="C6" s="32"/>
      <c r="D6" s="9" t="s">
        <v>130</v>
      </c>
      <c r="E6" s="33">
        <v>1</v>
      </c>
      <c r="F6" s="33">
        <v>1</v>
      </c>
    </row>
    <row r="7" spans="1:8" ht="30" customHeight="1" x14ac:dyDescent="0.3">
      <c r="A7" s="3"/>
      <c r="C7" s="10"/>
      <c r="D7" s="9" t="s">
        <v>131</v>
      </c>
      <c r="E7" s="33">
        <v>1</v>
      </c>
      <c r="F7" s="33">
        <v>1</v>
      </c>
    </row>
    <row r="8" spans="1:8" ht="30" customHeight="1" x14ac:dyDescent="0.3">
      <c r="A8" s="13"/>
      <c r="C8" s="10"/>
      <c r="D8" s="9" t="s">
        <v>132</v>
      </c>
      <c r="E8" s="33">
        <v>0</v>
      </c>
      <c r="F8" s="33">
        <v>0</v>
      </c>
      <c r="H8" s="39" t="s">
        <v>234</v>
      </c>
    </row>
    <row r="9" spans="1:8" ht="30" customHeight="1" x14ac:dyDescent="0.3">
      <c r="A9" s="3"/>
      <c r="C9" s="10"/>
      <c r="D9" s="9" t="s">
        <v>133</v>
      </c>
      <c r="E9" s="33">
        <v>1.9000000000000001E-4</v>
      </c>
      <c r="F9" s="33">
        <v>5.9999999999999995E-4</v>
      </c>
    </row>
    <row r="10" spans="1:8" ht="30" customHeight="1" x14ac:dyDescent="0.3">
      <c r="A10" s="13"/>
      <c r="C10" s="10"/>
      <c r="D10" s="9" t="s">
        <v>134</v>
      </c>
      <c r="E10" s="33">
        <v>0</v>
      </c>
      <c r="F10" s="33">
        <v>0</v>
      </c>
    </row>
    <row r="11" spans="1:8" ht="30" customHeight="1" x14ac:dyDescent="0.3">
      <c r="A11" s="3"/>
      <c r="C11" s="10"/>
      <c r="D11" s="9" t="s">
        <v>135</v>
      </c>
      <c r="E11" s="33">
        <v>2.2000000000000001E-4</v>
      </c>
      <c r="F11" s="33">
        <v>5.0000000000000001E-4</v>
      </c>
    </row>
    <row r="12" spans="1:8" ht="30" customHeight="1" x14ac:dyDescent="0.3">
      <c r="C12" s="10"/>
      <c r="D12" s="9" t="s">
        <v>136</v>
      </c>
      <c r="E12" s="33">
        <v>0</v>
      </c>
      <c r="F12" s="33">
        <v>0</v>
      </c>
    </row>
    <row r="13" spans="1:8" ht="30" customHeight="1" x14ac:dyDescent="0.3">
      <c r="C13" s="10"/>
      <c r="D13" s="9" t="s">
        <v>137</v>
      </c>
      <c r="E13" s="33">
        <v>0</v>
      </c>
      <c r="F13" s="33">
        <v>0</v>
      </c>
    </row>
    <row r="14" spans="1:8" ht="30" customHeight="1" x14ac:dyDescent="0.3">
      <c r="C14" s="10"/>
      <c r="D14" s="9" t="s">
        <v>138</v>
      </c>
      <c r="E14" s="33">
        <v>0</v>
      </c>
      <c r="F14" s="33">
        <v>0</v>
      </c>
    </row>
    <row r="15" spans="1:8" ht="30" customHeight="1" x14ac:dyDescent="0.3">
      <c r="C15" s="10"/>
      <c r="D15" s="9" t="s">
        <v>139</v>
      </c>
      <c r="E15" s="33">
        <v>0.05</v>
      </c>
      <c r="F15" s="33">
        <v>0.06</v>
      </c>
    </row>
    <row r="16" spans="1:8" ht="30" customHeight="1" x14ac:dyDescent="0.3">
      <c r="C16" s="10"/>
      <c r="D16" s="9" t="s">
        <v>140</v>
      </c>
      <c r="E16" s="33">
        <v>0.01</v>
      </c>
      <c r="F16" s="33">
        <v>0</v>
      </c>
    </row>
    <row r="17" spans="3:6" ht="30" customHeight="1" x14ac:dyDescent="0.3">
      <c r="C17" s="10"/>
      <c r="D17" s="9" t="s">
        <v>141</v>
      </c>
      <c r="E17" s="33">
        <v>0</v>
      </c>
      <c r="F17" s="33">
        <v>0</v>
      </c>
    </row>
    <row r="18" spans="3:6" ht="30" customHeight="1" x14ac:dyDescent="0.3">
      <c r="C18" s="10"/>
      <c r="D18" s="9" t="s">
        <v>142</v>
      </c>
      <c r="E18" s="33">
        <v>0</v>
      </c>
      <c r="F18" s="33">
        <v>0</v>
      </c>
    </row>
    <row r="19" spans="3:6" ht="30" customHeight="1" x14ac:dyDescent="0.3">
      <c r="C19" s="10"/>
      <c r="D19" s="9" t="s">
        <v>143</v>
      </c>
      <c r="E19" s="33">
        <v>0.03</v>
      </c>
      <c r="F19" s="33">
        <v>0.02</v>
      </c>
    </row>
    <row r="20" spans="3:6" ht="30" customHeight="1" x14ac:dyDescent="0.3">
      <c r="C20" s="10"/>
      <c r="D20" s="9" t="s">
        <v>144</v>
      </c>
      <c r="E20" s="10">
        <v>957</v>
      </c>
      <c r="F20" s="10">
        <v>1125</v>
      </c>
    </row>
    <row r="21" spans="3:6" ht="30" customHeight="1" x14ac:dyDescent="0.3">
      <c r="C21" s="10"/>
      <c r="D21" s="9" t="s">
        <v>145</v>
      </c>
      <c r="E21" s="10">
        <v>237</v>
      </c>
      <c r="F21" s="10">
        <v>308</v>
      </c>
    </row>
    <row r="22" spans="3:6" ht="30" customHeight="1" x14ac:dyDescent="0.3">
      <c r="C22" s="10"/>
      <c r="D22" s="9" t="s">
        <v>146</v>
      </c>
      <c r="E22" s="62">
        <v>948</v>
      </c>
      <c r="F22" s="62">
        <v>1232</v>
      </c>
    </row>
    <row r="23" spans="3:6" ht="30" customHeight="1" x14ac:dyDescent="0.3">
      <c r="C23" s="10"/>
      <c r="D23" s="9" t="s">
        <v>147</v>
      </c>
      <c r="E23" s="33">
        <v>0</v>
      </c>
      <c r="F23" s="33">
        <v>0</v>
      </c>
    </row>
    <row r="24" spans="3:6" ht="30" customHeight="1" x14ac:dyDescent="0.3">
      <c r="C24" s="10"/>
      <c r="D24" s="9" t="s">
        <v>148</v>
      </c>
      <c r="E24" s="33">
        <v>1.6000000000000001E-4</v>
      </c>
      <c r="F24" s="33">
        <v>1.2E-4</v>
      </c>
    </row>
    <row r="25" spans="3:6" ht="30" customHeight="1" x14ac:dyDescent="0.3">
      <c r="C25" s="10"/>
      <c r="D25" s="9" t="s">
        <v>149</v>
      </c>
      <c r="E25" s="33">
        <v>0</v>
      </c>
      <c r="F25" s="33">
        <v>0</v>
      </c>
    </row>
    <row r="26" spans="3:6" ht="30" customHeight="1" x14ac:dyDescent="0.3">
      <c r="C26" s="10"/>
      <c r="D26" s="9" t="s">
        <v>150</v>
      </c>
      <c r="E26" s="33">
        <v>1</v>
      </c>
      <c r="F26" s="33">
        <v>1</v>
      </c>
    </row>
    <row r="27" spans="3:6" ht="30" customHeight="1" x14ac:dyDescent="0.3">
      <c r="C27" s="10"/>
      <c r="D27" s="9" t="s">
        <v>151</v>
      </c>
      <c r="E27" s="33">
        <v>0</v>
      </c>
      <c r="F27" s="33">
        <v>0</v>
      </c>
    </row>
    <row r="28" spans="3:6" ht="30" customHeight="1" x14ac:dyDescent="0.3">
      <c r="C28" s="10"/>
      <c r="D28" s="9" t="s">
        <v>152</v>
      </c>
      <c r="E28" s="35">
        <v>70000</v>
      </c>
      <c r="F28" s="35">
        <v>93000</v>
      </c>
    </row>
    <row r="29" spans="3:6" ht="30" customHeight="1" x14ac:dyDescent="0.3">
      <c r="C29" s="70" t="s">
        <v>153</v>
      </c>
      <c r="D29" s="70"/>
      <c r="E29" s="70"/>
      <c r="F29" s="70"/>
    </row>
    <row r="30" spans="3:6" ht="30" customHeight="1" x14ac:dyDescent="0.3">
      <c r="C30" s="10"/>
      <c r="D30" s="9" t="s">
        <v>154</v>
      </c>
      <c r="E30" s="34">
        <v>0.125</v>
      </c>
      <c r="F30" s="34">
        <v>0.14583333333333334</v>
      </c>
    </row>
    <row r="31" spans="3:6" ht="30" customHeight="1" x14ac:dyDescent="0.3">
      <c r="C31" s="10"/>
      <c r="D31" s="9" t="s">
        <v>155</v>
      </c>
      <c r="E31" s="33">
        <v>0.98</v>
      </c>
      <c r="F31" s="33">
        <v>0.99</v>
      </c>
    </row>
    <row r="32" spans="3:6" ht="30" customHeight="1" x14ac:dyDescent="0.3">
      <c r="C32" s="10"/>
      <c r="D32" s="9" t="s">
        <v>156</v>
      </c>
      <c r="E32" s="36" t="s">
        <v>199</v>
      </c>
      <c r="F32" s="36" t="s">
        <v>199</v>
      </c>
    </row>
    <row r="33" spans="3:6" ht="30" customHeight="1" x14ac:dyDescent="0.3">
      <c r="C33" s="10"/>
      <c r="D33" s="9" t="s">
        <v>157</v>
      </c>
      <c r="E33" s="10">
        <v>82</v>
      </c>
      <c r="F33" s="10">
        <v>135</v>
      </c>
    </row>
    <row r="34" spans="3:6" ht="30" customHeight="1" x14ac:dyDescent="0.3">
      <c r="C34" s="10"/>
      <c r="D34" s="9" t="s">
        <v>158</v>
      </c>
      <c r="E34" s="10">
        <v>11</v>
      </c>
      <c r="F34" s="10">
        <v>17</v>
      </c>
    </row>
    <row r="35" spans="3:6" ht="30" customHeight="1" x14ac:dyDescent="0.3">
      <c r="C35" s="10"/>
      <c r="D35" s="9" t="s">
        <v>159</v>
      </c>
      <c r="E35" s="62">
        <v>44</v>
      </c>
      <c r="F35" s="62">
        <v>68</v>
      </c>
    </row>
    <row r="36" spans="3:6" ht="30" customHeight="1" x14ac:dyDescent="0.3">
      <c r="C36" s="79" t="s">
        <v>160</v>
      </c>
      <c r="D36" s="80"/>
      <c r="E36" s="80"/>
      <c r="F36" s="80"/>
    </row>
    <row r="37" spans="3:6" ht="30" customHeight="1" x14ac:dyDescent="0.3">
      <c r="C37" s="10"/>
      <c r="D37" s="9" t="s">
        <v>161</v>
      </c>
      <c r="E37" s="33">
        <v>0.9</v>
      </c>
      <c r="F37" s="33">
        <v>0.91</v>
      </c>
    </row>
    <row r="38" spans="3:6" ht="30" customHeight="1" x14ac:dyDescent="0.3">
      <c r="C38" s="10"/>
      <c r="D38" s="9" t="s">
        <v>162</v>
      </c>
      <c r="E38" s="10">
        <v>5</v>
      </c>
      <c r="F38" s="10">
        <v>5</v>
      </c>
    </row>
    <row r="39" spans="3:6" ht="30" customHeight="1" x14ac:dyDescent="0.3">
      <c r="C39" s="10"/>
      <c r="D39" s="9" t="s">
        <v>163</v>
      </c>
      <c r="E39" s="10">
        <v>0</v>
      </c>
      <c r="F39" s="10">
        <v>0</v>
      </c>
    </row>
    <row r="40" spans="3:6" ht="30" customHeight="1" x14ac:dyDescent="0.3">
      <c r="C40" s="10"/>
      <c r="D40" s="9" t="s">
        <v>164</v>
      </c>
      <c r="E40" s="10">
        <v>5</v>
      </c>
      <c r="F40" s="10">
        <v>4</v>
      </c>
    </row>
    <row r="41" spans="3:6" ht="30" customHeight="1" x14ac:dyDescent="0.3">
      <c r="C41" s="10"/>
      <c r="D41" s="9" t="s">
        <v>165</v>
      </c>
      <c r="E41" s="10">
        <v>20</v>
      </c>
      <c r="F41" s="10">
        <v>18</v>
      </c>
    </row>
    <row r="42" spans="3:6" ht="30" customHeight="1" x14ac:dyDescent="0.3">
      <c r="C42" s="10"/>
      <c r="D42" s="9" t="s">
        <v>166</v>
      </c>
      <c r="E42" s="10">
        <v>87</v>
      </c>
      <c r="F42" s="10">
        <v>152</v>
      </c>
    </row>
    <row r="43" spans="3:6" ht="30" customHeight="1" x14ac:dyDescent="0.3">
      <c r="C43" s="10"/>
      <c r="D43" s="9" t="s">
        <v>167</v>
      </c>
      <c r="E43" s="10">
        <v>11</v>
      </c>
      <c r="F43" s="10">
        <v>17</v>
      </c>
    </row>
    <row r="44" spans="3:6" ht="30" customHeight="1" x14ac:dyDescent="0.3">
      <c r="C44" s="10"/>
      <c r="D44" s="9" t="s">
        <v>168</v>
      </c>
      <c r="E44" s="63">
        <v>44</v>
      </c>
      <c r="F44" s="63">
        <v>68</v>
      </c>
    </row>
    <row r="45" spans="3:6" ht="30" customHeight="1" x14ac:dyDescent="0.3">
      <c r="C45" s="70" t="s">
        <v>196</v>
      </c>
      <c r="D45" s="70"/>
      <c r="E45" s="70"/>
      <c r="F45" s="70"/>
    </row>
    <row r="46" spans="3:6" ht="30" customHeight="1" x14ac:dyDescent="0.3">
      <c r="C46" s="10"/>
      <c r="D46" s="9" t="s">
        <v>169</v>
      </c>
      <c r="E46" s="10">
        <v>23</v>
      </c>
      <c r="F46" s="10">
        <v>23</v>
      </c>
    </row>
    <row r="47" spans="3:6" ht="30" customHeight="1" x14ac:dyDescent="0.3">
      <c r="C47" s="10"/>
      <c r="D47" s="9" t="s">
        <v>170</v>
      </c>
      <c r="E47" s="10">
        <v>17</v>
      </c>
      <c r="F47" s="10">
        <v>17</v>
      </c>
    </row>
    <row r="48" spans="3:6" ht="30" customHeight="1" x14ac:dyDescent="0.3">
      <c r="C48" s="10"/>
      <c r="D48" s="9" t="s">
        <v>171</v>
      </c>
      <c r="E48" s="10">
        <v>40</v>
      </c>
      <c r="F48" s="10">
        <v>40</v>
      </c>
    </row>
    <row r="49" spans="3:6" ht="30" customHeight="1" x14ac:dyDescent="0.3">
      <c r="C49" s="10"/>
      <c r="D49" s="9" t="s">
        <v>172</v>
      </c>
      <c r="E49" s="34">
        <v>0.375</v>
      </c>
      <c r="F49" s="34">
        <v>0.40277777777777773</v>
      </c>
    </row>
    <row r="50" spans="3:6" ht="30" customHeight="1" x14ac:dyDescent="0.3">
      <c r="C50" s="10"/>
      <c r="D50" s="9" t="s">
        <v>191</v>
      </c>
      <c r="E50" s="35">
        <v>5000</v>
      </c>
      <c r="F50" s="35">
        <v>13000</v>
      </c>
    </row>
    <row r="51" spans="3:6" ht="30" customHeight="1" x14ac:dyDescent="0.3">
      <c r="C51" s="70" t="s">
        <v>173</v>
      </c>
      <c r="D51" s="70"/>
      <c r="E51" s="70"/>
      <c r="F51" s="70"/>
    </row>
    <row r="52" spans="3:6" ht="30" customHeight="1" x14ac:dyDescent="0.3">
      <c r="C52" s="10"/>
      <c r="D52" s="9" t="s">
        <v>174</v>
      </c>
      <c r="E52" s="33">
        <v>0.99</v>
      </c>
      <c r="F52" s="33">
        <v>0.99</v>
      </c>
    </row>
    <row r="53" spans="3:6" ht="30" customHeight="1" x14ac:dyDescent="0.3">
      <c r="C53" s="10"/>
      <c r="D53" s="9" t="s">
        <v>175</v>
      </c>
      <c r="E53" s="33">
        <v>0.99</v>
      </c>
      <c r="F53" s="33">
        <v>0.99</v>
      </c>
    </row>
    <row r="54" spans="3:6" ht="30" customHeight="1" x14ac:dyDescent="0.3">
      <c r="C54" s="70" t="s">
        <v>176</v>
      </c>
      <c r="D54" s="70"/>
      <c r="E54" s="70"/>
      <c r="F54" s="70"/>
    </row>
    <row r="55" spans="3:6" ht="30" customHeight="1" x14ac:dyDescent="0.3">
      <c r="C55" s="10" t="s">
        <v>177</v>
      </c>
      <c r="D55" s="9" t="s">
        <v>178</v>
      </c>
      <c r="E55" s="33">
        <v>1</v>
      </c>
      <c r="F55" s="33">
        <v>1</v>
      </c>
    </row>
  </sheetData>
  <sheetProtection algorithmName="SHA-512" hashValue="J9yTiCj88ZYsaZQAI8KI4mOLVt7SibLBYVd3Lm8hHbYlFyp+S9ufEFYSfGnfcNtOnJh1Xj5ZuQzyp2RbZ9UnXA==" saltValue="TF20ujSzjylOgFwTU3PsFQ==" spinCount="100000" sheet="1" objects="1" scenarios="1"/>
  <mergeCells count="9">
    <mergeCell ref="C54:F54"/>
    <mergeCell ref="C5:D5"/>
    <mergeCell ref="C36:F36"/>
    <mergeCell ref="C51:F51"/>
    <mergeCell ref="C1:E2"/>
    <mergeCell ref="C3:D3"/>
    <mergeCell ref="C4:F4"/>
    <mergeCell ref="C29:F29"/>
    <mergeCell ref="C45:F45"/>
  </mergeCells>
  <pageMargins left="0.511811024" right="0.511811024" top="0.78740157499999996" bottom="0.78740157499999996" header="0.31496062000000002" footer="0.31496062000000002"/>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BFAD6-2397-496E-BF5A-8D00672126DE}">
  <sheetPr>
    <tabColor rgb="FFC00000"/>
  </sheetPr>
  <dimension ref="A1:J27"/>
  <sheetViews>
    <sheetView showGridLines="0" workbookViewId="0">
      <selection activeCell="L7" sqref="L7"/>
    </sheetView>
  </sheetViews>
  <sheetFormatPr defaultColWidth="17" defaultRowHeight="30" customHeight="1" x14ac:dyDescent="0.3"/>
  <cols>
    <col min="1" max="1" width="24.77734375" style="1" customWidth="1"/>
    <col min="2" max="2" width="3" style="2" customWidth="1"/>
    <col min="3" max="3" width="13.44140625" style="1" customWidth="1"/>
    <col min="4" max="4" width="31.77734375" style="61" customWidth="1"/>
    <col min="5" max="5" width="10.109375" bestFit="1" customWidth="1"/>
    <col min="6" max="6" width="24.109375" customWidth="1"/>
    <col min="7" max="7" width="10.44140625" bestFit="1" customWidth="1"/>
    <col min="8" max="8" width="19.6640625" customWidth="1"/>
    <col min="9" max="9" width="3.33203125" style="1" customWidth="1"/>
    <col min="10" max="10" width="27.5546875" style="1" customWidth="1"/>
    <col min="11" max="16384" width="17" style="1"/>
  </cols>
  <sheetData>
    <row r="1" spans="1:10" ht="43.8" customHeight="1" x14ac:dyDescent="0.3">
      <c r="A1" s="12"/>
      <c r="C1" s="65" t="s">
        <v>248</v>
      </c>
      <c r="D1" s="65"/>
      <c r="E1" s="65"/>
      <c r="F1" s="65"/>
      <c r="G1" s="65"/>
      <c r="H1" s="65"/>
    </row>
    <row r="2" spans="1:10" ht="19.95" customHeight="1" x14ac:dyDescent="0.3">
      <c r="A2" s="2"/>
      <c r="C2" s="66"/>
      <c r="D2" s="66"/>
      <c r="E2" s="66"/>
      <c r="F2" s="66"/>
      <c r="G2" s="66"/>
      <c r="H2" s="66"/>
    </row>
    <row r="3" spans="1:10" ht="30" customHeight="1" x14ac:dyDescent="0.3">
      <c r="A3" s="13"/>
      <c r="C3" s="68" t="s">
        <v>249</v>
      </c>
      <c r="D3" s="69"/>
      <c r="E3" s="83">
        <v>2024</v>
      </c>
      <c r="F3" s="84"/>
      <c r="G3" s="85">
        <v>2025</v>
      </c>
      <c r="H3" s="85"/>
    </row>
    <row r="4" spans="1:10" ht="30" customHeight="1" x14ac:dyDescent="0.3">
      <c r="A4" s="13"/>
      <c r="C4" s="70" t="s">
        <v>17</v>
      </c>
      <c r="D4" s="70"/>
      <c r="E4" s="70"/>
      <c r="F4" s="70"/>
      <c r="G4" s="70"/>
      <c r="H4" s="70"/>
    </row>
    <row r="5" spans="1:10" ht="30" customHeight="1" x14ac:dyDescent="0.3">
      <c r="A5" s="3"/>
      <c r="C5" s="9" t="s">
        <v>24</v>
      </c>
      <c r="D5" s="56" t="s">
        <v>15</v>
      </c>
      <c r="E5" s="28">
        <v>66859.199999999997</v>
      </c>
      <c r="F5" s="9"/>
      <c r="G5" s="28">
        <f>19619963.03*0.0036</f>
        <v>70631.866907999996</v>
      </c>
      <c r="H5" s="9"/>
    </row>
    <row r="6" spans="1:10" ht="78" x14ac:dyDescent="0.3">
      <c r="A6" s="3"/>
      <c r="C6" s="9" t="s">
        <v>12</v>
      </c>
      <c r="D6" s="56" t="s">
        <v>14</v>
      </c>
      <c r="E6" s="6">
        <v>1</v>
      </c>
      <c r="F6" s="9" t="s">
        <v>250</v>
      </c>
      <c r="G6" s="9"/>
      <c r="H6" s="9" t="s">
        <v>253</v>
      </c>
    </row>
    <row r="7" spans="1:10" ht="30" customHeight="1" x14ac:dyDescent="0.3">
      <c r="A7" s="3"/>
      <c r="C7" s="9" t="s">
        <v>25</v>
      </c>
      <c r="D7" s="56" t="s">
        <v>16</v>
      </c>
      <c r="E7" s="5">
        <v>0.45700000000000002</v>
      </c>
      <c r="F7" s="9"/>
      <c r="G7" s="5">
        <v>0.42299999999999999</v>
      </c>
      <c r="H7" s="9"/>
      <c r="J7" s="39" t="s">
        <v>234</v>
      </c>
    </row>
    <row r="8" spans="1:10" ht="30" customHeight="1" x14ac:dyDescent="0.3">
      <c r="A8" s="13"/>
      <c r="C8" s="79" t="s">
        <v>18</v>
      </c>
      <c r="D8" s="80"/>
      <c r="E8" s="80"/>
      <c r="F8" s="80"/>
      <c r="G8" s="80"/>
      <c r="H8" s="86"/>
    </row>
    <row r="9" spans="1:10" ht="30" customHeight="1" x14ac:dyDescent="0.3">
      <c r="A9" s="3"/>
      <c r="C9" s="48" t="s">
        <v>19</v>
      </c>
      <c r="D9" s="57" t="s">
        <v>20</v>
      </c>
      <c r="E9" s="47">
        <v>39799.81</v>
      </c>
      <c r="F9" s="48"/>
      <c r="G9" s="47">
        <v>66334.69</v>
      </c>
      <c r="H9" s="9"/>
    </row>
    <row r="10" spans="1:10" ht="30" customHeight="1" x14ac:dyDescent="0.3">
      <c r="A10" s="13"/>
      <c r="C10" s="48" t="s">
        <v>254</v>
      </c>
      <c r="D10" s="57" t="s">
        <v>20</v>
      </c>
      <c r="E10" s="47">
        <v>2.81</v>
      </c>
      <c r="F10" s="48"/>
      <c r="G10" s="47">
        <v>72.260000000000005</v>
      </c>
      <c r="H10" s="9"/>
    </row>
    <row r="11" spans="1:10" ht="30" customHeight="1" x14ac:dyDescent="0.3">
      <c r="A11" s="3"/>
      <c r="C11" s="48" t="s">
        <v>19</v>
      </c>
      <c r="D11" s="57" t="s">
        <v>21</v>
      </c>
      <c r="E11" s="49">
        <v>1756.8</v>
      </c>
      <c r="F11" s="48"/>
      <c r="G11" s="49">
        <v>1671.72</v>
      </c>
      <c r="H11" s="9"/>
    </row>
    <row r="12" spans="1:10" ht="30" customHeight="1" x14ac:dyDescent="0.3">
      <c r="C12" s="48" t="s">
        <v>19</v>
      </c>
      <c r="D12" s="57" t="s">
        <v>22</v>
      </c>
      <c r="E12" s="47">
        <f>E9+E10+E11</f>
        <v>41559.42</v>
      </c>
      <c r="F12" s="48"/>
      <c r="G12" s="47">
        <f>SUM(G9:G11)</f>
        <v>68078.67</v>
      </c>
      <c r="H12" s="9"/>
    </row>
    <row r="13" spans="1:10" ht="30" customHeight="1" x14ac:dyDescent="0.3">
      <c r="C13" s="79" t="s">
        <v>23</v>
      </c>
      <c r="D13" s="80"/>
      <c r="E13" s="80"/>
      <c r="F13" s="80"/>
      <c r="G13" s="80"/>
      <c r="H13" s="86"/>
    </row>
    <row r="14" spans="1:10" ht="30" customHeight="1" x14ac:dyDescent="0.3">
      <c r="C14" s="9" t="s">
        <v>26</v>
      </c>
      <c r="D14" s="56" t="s">
        <v>27</v>
      </c>
      <c r="E14" s="28">
        <f>327895.9+347642.12</f>
        <v>675538.02</v>
      </c>
      <c r="F14" s="9"/>
      <c r="G14" s="28">
        <v>680799.04</v>
      </c>
      <c r="H14" s="9"/>
    </row>
    <row r="15" spans="1:10" ht="30" customHeight="1" x14ac:dyDescent="0.3">
      <c r="C15" s="79" t="s">
        <v>28</v>
      </c>
      <c r="D15" s="80"/>
      <c r="E15" s="80"/>
      <c r="F15" s="80"/>
      <c r="G15" s="80"/>
      <c r="H15" s="86"/>
    </row>
    <row r="16" spans="1:10" ht="30" customHeight="1" x14ac:dyDescent="0.3">
      <c r="C16" s="9" t="s">
        <v>29</v>
      </c>
      <c r="D16" s="56" t="s">
        <v>30</v>
      </c>
      <c r="E16" s="28">
        <v>574207</v>
      </c>
      <c r="F16" s="9"/>
      <c r="G16" s="28">
        <v>578679.15</v>
      </c>
      <c r="H16" s="9"/>
    </row>
    <row r="17" spans="3:8" ht="30" customHeight="1" x14ac:dyDescent="0.3">
      <c r="C17" s="79" t="s">
        <v>31</v>
      </c>
      <c r="D17" s="80"/>
      <c r="E17" s="80"/>
      <c r="F17" s="80"/>
      <c r="G17" s="80"/>
      <c r="H17" s="86"/>
    </row>
    <row r="18" spans="3:8" ht="30" customHeight="1" x14ac:dyDescent="0.3">
      <c r="C18" s="9" t="s">
        <v>32</v>
      </c>
      <c r="D18" s="56" t="s">
        <v>33</v>
      </c>
      <c r="E18" s="30"/>
      <c r="F18" s="29">
        <f>F20+F19</f>
        <v>291.57990000000001</v>
      </c>
      <c r="G18" s="50"/>
      <c r="H18" s="29">
        <f>395.995+H19</f>
        <v>400.63499999999999</v>
      </c>
    </row>
    <row r="19" spans="3:8" ht="30" customHeight="1" x14ac:dyDescent="0.3">
      <c r="C19" s="9" t="s">
        <v>32</v>
      </c>
      <c r="D19" s="56" t="s">
        <v>34</v>
      </c>
      <c r="E19" s="31">
        <v>5.4999999999999997E-3</v>
      </c>
      <c r="F19" s="29">
        <f>1242.9/1000</f>
        <v>1.2429000000000001</v>
      </c>
      <c r="G19" s="50">
        <v>1.1599999999999999E-2</v>
      </c>
      <c r="H19" s="29">
        <v>4.6399999999999997</v>
      </c>
    </row>
    <row r="20" spans="3:8" ht="30" customHeight="1" x14ac:dyDescent="0.3">
      <c r="C20" s="9" t="s">
        <v>32</v>
      </c>
      <c r="D20" s="56" t="s">
        <v>35</v>
      </c>
      <c r="E20" s="31">
        <v>0.99450000000000005</v>
      </c>
      <c r="F20" s="29">
        <f>290337/1000</f>
        <v>290.33699999999999</v>
      </c>
      <c r="G20" s="50">
        <v>0.98799999999999999</v>
      </c>
      <c r="H20" s="29">
        <v>395.995</v>
      </c>
    </row>
    <row r="21" spans="3:8" ht="15.6" x14ac:dyDescent="0.3">
      <c r="C21" s="9" t="s">
        <v>36</v>
      </c>
      <c r="D21" s="58" t="s">
        <v>255</v>
      </c>
      <c r="E21" s="31">
        <v>0.2271</v>
      </c>
      <c r="F21" s="29">
        <v>65.887</v>
      </c>
      <c r="G21" s="50">
        <v>0.20200000000000001</v>
      </c>
      <c r="H21" s="29">
        <v>79.995000000000005</v>
      </c>
    </row>
    <row r="22" spans="3:8" ht="28.8" x14ac:dyDescent="0.3">
      <c r="C22" s="9" t="s">
        <v>37</v>
      </c>
      <c r="D22" s="59" t="s">
        <v>256</v>
      </c>
      <c r="E22" s="31">
        <v>0.77290000000000003</v>
      </c>
      <c r="F22" s="29">
        <v>224.45</v>
      </c>
      <c r="G22" s="50">
        <v>0.79800000000000004</v>
      </c>
      <c r="H22" s="29">
        <v>316</v>
      </c>
    </row>
    <row r="23" spans="3:8" ht="46.8" x14ac:dyDescent="0.3">
      <c r="C23" s="9" t="s">
        <v>12</v>
      </c>
      <c r="D23" s="56" t="s">
        <v>252</v>
      </c>
      <c r="E23" s="31"/>
      <c r="F23" s="29"/>
      <c r="G23" s="50"/>
      <c r="H23" s="29"/>
    </row>
    <row r="24" spans="3:8" ht="30" customHeight="1" x14ac:dyDescent="0.3">
      <c r="C24" s="70" t="s">
        <v>38</v>
      </c>
      <c r="D24" s="70"/>
      <c r="E24" s="70"/>
      <c r="F24" s="70"/>
      <c r="G24" s="70"/>
      <c r="H24" s="70"/>
    </row>
    <row r="25" spans="3:8" ht="30" customHeight="1" x14ac:dyDescent="0.3">
      <c r="C25" s="40"/>
      <c r="D25" s="60" t="s">
        <v>201</v>
      </c>
      <c r="E25" s="51">
        <v>7</v>
      </c>
      <c r="F25" s="9"/>
      <c r="G25" s="51">
        <v>10</v>
      </c>
      <c r="H25" s="46"/>
    </row>
    <row r="26" spans="3:8" ht="30" customHeight="1" x14ac:dyDescent="0.3">
      <c r="C26" s="9"/>
      <c r="D26" s="56" t="s">
        <v>40</v>
      </c>
      <c r="E26" s="41">
        <v>650</v>
      </c>
      <c r="F26" s="9"/>
      <c r="G26" s="41">
        <v>700</v>
      </c>
      <c r="H26" s="46"/>
    </row>
    <row r="27" spans="3:8" ht="30" customHeight="1" x14ac:dyDescent="0.3">
      <c r="C27" s="9"/>
      <c r="D27" s="56" t="s">
        <v>39</v>
      </c>
      <c r="E27" s="29">
        <v>1200</v>
      </c>
      <c r="F27" s="9"/>
      <c r="G27" s="29">
        <v>5685</v>
      </c>
      <c r="H27" s="46"/>
    </row>
  </sheetData>
  <sheetProtection algorithmName="SHA-512" hashValue="EmbLehW6JqEO/YDQaLYhnbO6yUl9jS92e9aMJlhGGhqrlN1BsXxve/pIvXIzRVk4nyAglmb3WPmGz00IK6+2Nw==" saltValue="CgBt/cBIYeWqSlRnIP2Niw==" spinCount="100000" sheet="1" objects="1" scenarios="1"/>
  <mergeCells count="10">
    <mergeCell ref="C24:H24"/>
    <mergeCell ref="C4:H4"/>
    <mergeCell ref="E3:F3"/>
    <mergeCell ref="G3:H3"/>
    <mergeCell ref="C1:H2"/>
    <mergeCell ref="C8:H8"/>
    <mergeCell ref="C3:D3"/>
    <mergeCell ref="C13:H13"/>
    <mergeCell ref="C15:H15"/>
    <mergeCell ref="C17:H17"/>
  </mergeCells>
  <pageMargins left="0.511811024" right="0.511811024" top="0.78740157499999996" bottom="0.78740157499999996" header="0.31496062000000002" footer="0.31496062000000002"/>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BFA6E-2E55-4860-9D3B-C4D1C1DF5134}">
  <sheetPr>
    <tabColor rgb="FFC00000"/>
  </sheetPr>
  <dimension ref="A1"/>
  <sheetViews>
    <sheetView showGridLines="0" workbookViewId="0"/>
  </sheetViews>
  <sheetFormatPr defaultRowHeight="14.4" x14ac:dyDescent="0.3"/>
  <sheetData/>
  <sheetProtection sheet="1" objects="1" scenarios="1"/>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D35F2-4FEF-4AFC-A7B0-AFD984E4B515}">
  <sheetPr>
    <tabColor rgb="FFC00000"/>
  </sheetPr>
  <dimension ref="A1:J17"/>
  <sheetViews>
    <sheetView showGridLines="0" zoomScaleNormal="100" workbookViewId="0"/>
  </sheetViews>
  <sheetFormatPr defaultColWidth="17" defaultRowHeight="30" customHeight="1" x14ac:dyDescent="0.3"/>
  <cols>
    <col min="1" max="1" width="27.77734375" style="1" customWidth="1"/>
    <col min="2" max="2" width="3" style="1" customWidth="1"/>
    <col min="3" max="16384" width="17" style="1"/>
  </cols>
  <sheetData>
    <row r="1" spans="1:5" ht="43.8" customHeight="1" x14ac:dyDescent="0.3">
      <c r="A1" s="2"/>
      <c r="B1" s="2"/>
      <c r="D1"/>
    </row>
    <row r="2" spans="1:5" ht="19.95" customHeight="1" x14ac:dyDescent="0.3">
      <c r="A2" s="2"/>
      <c r="B2" s="2"/>
    </row>
    <row r="3" spans="1:5" ht="30" customHeight="1" x14ac:dyDescent="0.3">
      <c r="A3" s="13"/>
      <c r="B3" s="2"/>
    </row>
    <row r="4" spans="1:5" ht="30" customHeight="1" x14ac:dyDescent="0.3">
      <c r="A4" s="13"/>
      <c r="B4" s="2"/>
    </row>
    <row r="5" spans="1:5" ht="30" customHeight="1" x14ac:dyDescent="0.3">
      <c r="A5" s="13"/>
      <c r="B5" s="2"/>
      <c r="E5"/>
    </row>
    <row r="6" spans="1:5" ht="30" customHeight="1" x14ac:dyDescent="0.3">
      <c r="A6" s="3"/>
      <c r="B6" s="2"/>
    </row>
    <row r="7" spans="1:5" ht="30" customHeight="1" x14ac:dyDescent="0.3">
      <c r="A7" s="3"/>
      <c r="B7" s="2"/>
    </row>
    <row r="8" spans="1:5" ht="30" customHeight="1" x14ac:dyDescent="0.3">
      <c r="A8" s="13"/>
      <c r="B8" s="2"/>
    </row>
    <row r="9" spans="1:5" ht="30" customHeight="1" x14ac:dyDescent="0.3">
      <c r="A9" s="3"/>
      <c r="B9" s="2"/>
    </row>
    <row r="10" spans="1:5" ht="30" customHeight="1" x14ac:dyDescent="0.3">
      <c r="A10" s="13"/>
      <c r="B10" s="2"/>
    </row>
    <row r="11" spans="1:5" ht="30" customHeight="1" x14ac:dyDescent="0.3">
      <c r="A11" s="3"/>
      <c r="B11" s="2"/>
    </row>
    <row r="12" spans="1:5" ht="30" customHeight="1" x14ac:dyDescent="0.3">
      <c r="B12" s="2"/>
    </row>
    <row r="13" spans="1:5" ht="30" customHeight="1" x14ac:dyDescent="0.3">
      <c r="B13" s="2"/>
    </row>
    <row r="14" spans="1:5" ht="30" customHeight="1" x14ac:dyDescent="0.3">
      <c r="B14" s="2"/>
    </row>
    <row r="17" spans="10:10" ht="30" customHeight="1" x14ac:dyDescent="0.3">
      <c r="J17"/>
    </row>
  </sheetData>
  <sheetProtection algorithmName="SHA-512" hashValue="b3Pad0v8i5h6M1v0cLZqH83NaDQW9jmQ1uCaHprFsk1JKXF+a31SZQiA8trqDg71YIbM2j0L4AbiNtrnTx4aFg==" saltValue="D/q2xbm3SlvLmwuDvuNeBw==" spinCount="100000" sheet="1" objects="1" scenarios="1"/>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58592-CD2B-4288-9D64-F57EE2D3E1CE}">
  <sheetPr>
    <tabColor rgb="FFC00000"/>
  </sheetPr>
  <dimension ref="A1"/>
  <sheetViews>
    <sheetView showGridLines="0" workbookViewId="0"/>
  </sheetViews>
  <sheetFormatPr defaultRowHeight="14.4" x14ac:dyDescent="0.3"/>
  <sheetData/>
  <sheetProtection algorithmName="SHA-512" hashValue="nIAWRMGcM1xZDz+UvfaMKd1XuOvcFW8WVRCYz9REjkBXA22EUjk4zgp9MxXOhrAZhQ6vyo399KWHstTQ8MAcNg==" saltValue="LiScjht0ad3lFuyT2lqdQA==" spinCount="100000" sheet="1" objects="1" scenarios="1"/>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77F62-7FA9-4CF2-B445-87A552514310}">
  <sheetPr>
    <tabColor rgb="FFC00000"/>
  </sheetPr>
  <dimension ref="A1:K13"/>
  <sheetViews>
    <sheetView showGridLines="0" zoomScaleNormal="100" workbookViewId="0">
      <selection activeCell="D6" sqref="D6"/>
    </sheetView>
  </sheetViews>
  <sheetFormatPr defaultColWidth="17" defaultRowHeight="30" customHeight="1" x14ac:dyDescent="0.3"/>
  <cols>
    <col min="1" max="1" width="24.77734375" style="1" customWidth="1"/>
    <col min="2" max="2" width="3" style="2" customWidth="1"/>
    <col min="3" max="3" width="11.5546875" style="1" bestFit="1" customWidth="1"/>
    <col min="4" max="4" width="53.5546875" style="1" bestFit="1" customWidth="1"/>
    <col min="5" max="6" width="12.6640625" style="1" bestFit="1" customWidth="1"/>
    <col min="7" max="7" width="3.33203125" style="1" customWidth="1"/>
    <col min="8" max="16384" width="17" style="1"/>
  </cols>
  <sheetData>
    <row r="1" spans="1:11" ht="43.8" customHeight="1" x14ac:dyDescent="0.3">
      <c r="A1" s="12"/>
      <c r="C1" s="65" t="s">
        <v>233</v>
      </c>
      <c r="D1" s="65"/>
      <c r="E1" s="65"/>
      <c r="F1" s="65"/>
    </row>
    <row r="2" spans="1:11" ht="19.95" customHeight="1" x14ac:dyDescent="0.3">
      <c r="A2" s="2"/>
      <c r="C2" s="66"/>
      <c r="D2" s="66"/>
      <c r="E2" s="66"/>
      <c r="F2" s="66"/>
    </row>
    <row r="3" spans="1:11" ht="30" customHeight="1" x14ac:dyDescent="0.3">
      <c r="A3" s="13"/>
      <c r="C3" s="68" t="s">
        <v>249</v>
      </c>
      <c r="D3" s="69"/>
      <c r="E3" s="15">
        <v>2024</v>
      </c>
      <c r="F3" s="15">
        <v>2025</v>
      </c>
    </row>
    <row r="4" spans="1:11" ht="30" customHeight="1" x14ac:dyDescent="0.3">
      <c r="A4" s="13"/>
      <c r="C4" s="9" t="s">
        <v>221</v>
      </c>
      <c r="D4" s="10" t="s">
        <v>222</v>
      </c>
      <c r="E4" s="38">
        <v>2</v>
      </c>
      <c r="F4" s="38">
        <v>2</v>
      </c>
    </row>
    <row r="5" spans="1:11" ht="30" customHeight="1" x14ac:dyDescent="0.3">
      <c r="A5" s="3"/>
      <c r="C5" s="10"/>
      <c r="D5" s="10" t="s">
        <v>223</v>
      </c>
      <c r="E5" s="38">
        <v>1</v>
      </c>
      <c r="F5" s="38">
        <v>1</v>
      </c>
    </row>
    <row r="6" spans="1:11" ht="30" customHeight="1" x14ac:dyDescent="0.3">
      <c r="A6" s="3"/>
      <c r="C6" s="10"/>
      <c r="D6" s="10" t="s">
        <v>224</v>
      </c>
      <c r="E6" s="38">
        <v>2</v>
      </c>
      <c r="F6" s="38">
        <v>2</v>
      </c>
    </row>
    <row r="7" spans="1:11" ht="30" customHeight="1" x14ac:dyDescent="0.3">
      <c r="A7" s="3"/>
      <c r="C7" s="10"/>
      <c r="D7" s="10" t="s">
        <v>225</v>
      </c>
      <c r="E7" s="38">
        <v>0</v>
      </c>
      <c r="F7" s="38">
        <v>0</v>
      </c>
    </row>
    <row r="8" spans="1:11" ht="30" customHeight="1" x14ac:dyDescent="0.3">
      <c r="A8" s="13"/>
      <c r="C8" s="10"/>
      <c r="D8" s="10" t="s">
        <v>226</v>
      </c>
      <c r="E8" s="87" t="s">
        <v>257</v>
      </c>
      <c r="F8" s="64"/>
    </row>
    <row r="9" spans="1:11" ht="30" customHeight="1" x14ac:dyDescent="0.3">
      <c r="A9" s="3"/>
      <c r="C9" s="70" t="s">
        <v>227</v>
      </c>
      <c r="D9" s="70"/>
      <c r="E9" s="70"/>
      <c r="F9" s="70"/>
      <c r="H9" s="67" t="s">
        <v>234</v>
      </c>
      <c r="I9" s="67"/>
      <c r="J9" s="67"/>
      <c r="K9" s="67"/>
    </row>
    <row r="10" spans="1:11" ht="30" customHeight="1" x14ac:dyDescent="0.3">
      <c r="A10" s="13"/>
      <c r="C10" s="71" t="s">
        <v>129</v>
      </c>
      <c r="D10" s="72"/>
      <c r="E10" s="72"/>
      <c r="F10" s="73"/>
    </row>
    <row r="11" spans="1:11" ht="30" customHeight="1" x14ac:dyDescent="0.3">
      <c r="A11" s="3"/>
      <c r="C11" s="10" t="s">
        <v>228</v>
      </c>
      <c r="D11" s="9" t="s">
        <v>229</v>
      </c>
      <c r="E11" s="38">
        <v>199723</v>
      </c>
      <c r="F11" s="38">
        <v>168445.2</v>
      </c>
      <c r="H11" s="39"/>
    </row>
    <row r="12" spans="1:11" ht="30" customHeight="1" x14ac:dyDescent="0.3">
      <c r="C12" s="70" t="s">
        <v>230</v>
      </c>
      <c r="D12" s="70"/>
      <c r="E12" s="70"/>
      <c r="F12" s="70"/>
    </row>
    <row r="13" spans="1:11" ht="30" customHeight="1" x14ac:dyDescent="0.3">
      <c r="C13" s="9" t="s">
        <v>231</v>
      </c>
      <c r="D13" s="10" t="s">
        <v>232</v>
      </c>
      <c r="E13" s="87" t="s">
        <v>258</v>
      </c>
      <c r="F13" s="64"/>
    </row>
  </sheetData>
  <sheetProtection algorithmName="SHA-512" hashValue="7xtFbV5NOx4/MZR/tWIu0Kauovt5mIZVcjv+tnCe+jFx1pqpzR8Por89G38ujL3F7sh8JNMHxcAxYaXHbeop+Q==" saltValue="Jl/1Qj9QbfdZs8WzrwWaPQ==" spinCount="100000" sheet="1" objects="1" scenarios="1"/>
  <mergeCells count="8">
    <mergeCell ref="E13:F13"/>
    <mergeCell ref="C1:F2"/>
    <mergeCell ref="H9:K9"/>
    <mergeCell ref="C3:D3"/>
    <mergeCell ref="C9:F9"/>
    <mergeCell ref="C12:F12"/>
    <mergeCell ref="C10:F10"/>
    <mergeCell ref="E8:F8"/>
  </mergeCell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1E8E5-2206-42D2-8161-D27B76FE0B22}">
  <sheetPr>
    <tabColor rgb="FFC00000"/>
  </sheetPr>
  <dimension ref="A1:K11"/>
  <sheetViews>
    <sheetView showGridLines="0" zoomScaleNormal="100" workbookViewId="0"/>
  </sheetViews>
  <sheetFormatPr defaultColWidth="17" defaultRowHeight="30" customHeight="1" x14ac:dyDescent="0.3"/>
  <cols>
    <col min="1" max="1" width="24.77734375" style="1" customWidth="1"/>
    <col min="2" max="2" width="3" style="2" customWidth="1"/>
    <col min="3" max="3" width="18.21875" style="1" customWidth="1"/>
    <col min="4" max="4" width="53.5546875" style="1" bestFit="1" customWidth="1"/>
    <col min="5" max="6" width="12.6640625" style="1" bestFit="1" customWidth="1"/>
    <col min="7" max="7" width="3.33203125" style="1" customWidth="1"/>
    <col min="8" max="16384" width="17" style="1"/>
  </cols>
  <sheetData>
    <row r="1" spans="1:11" ht="43.8" customHeight="1" x14ac:dyDescent="0.3">
      <c r="A1" s="12"/>
      <c r="C1" s="65" t="s">
        <v>246</v>
      </c>
      <c r="D1" s="65"/>
      <c r="E1" s="65"/>
      <c r="F1" s="65"/>
    </row>
    <row r="2" spans="1:11" ht="19.95" customHeight="1" x14ac:dyDescent="0.3">
      <c r="A2" s="2"/>
      <c r="C2" s="66"/>
      <c r="D2" s="66"/>
      <c r="E2" s="66"/>
      <c r="F2" s="66"/>
    </row>
    <row r="3" spans="1:11" ht="30" customHeight="1" x14ac:dyDescent="0.3">
      <c r="A3" s="13"/>
      <c r="C3" s="68" t="s">
        <v>249</v>
      </c>
      <c r="D3" s="69"/>
      <c r="E3" s="15">
        <v>2024</v>
      </c>
      <c r="F3" s="15">
        <v>2025</v>
      </c>
    </row>
    <row r="4" spans="1:11" ht="30" customHeight="1" x14ac:dyDescent="0.3">
      <c r="A4" s="13"/>
      <c r="C4" s="9" t="s">
        <v>235</v>
      </c>
      <c r="D4" s="10" t="s">
        <v>236</v>
      </c>
      <c r="E4" s="38" t="s">
        <v>251</v>
      </c>
      <c r="F4" s="38" t="s">
        <v>251</v>
      </c>
    </row>
    <row r="5" spans="1:11" ht="30" customHeight="1" x14ac:dyDescent="0.3">
      <c r="A5" s="3"/>
      <c r="C5" s="9"/>
      <c r="D5" s="10" t="s">
        <v>237</v>
      </c>
      <c r="E5" s="38" t="s">
        <v>251</v>
      </c>
      <c r="F5" s="38" t="s">
        <v>251</v>
      </c>
    </row>
    <row r="6" spans="1:11" ht="30" customHeight="1" x14ac:dyDescent="0.3">
      <c r="A6" s="3"/>
      <c r="C6" s="9"/>
      <c r="D6" s="10" t="s">
        <v>238</v>
      </c>
      <c r="E6" s="38" t="s">
        <v>251</v>
      </c>
      <c r="F6" s="38" t="s">
        <v>251</v>
      </c>
    </row>
    <row r="7" spans="1:11" ht="30" customHeight="1" x14ac:dyDescent="0.3">
      <c r="A7" s="3"/>
      <c r="C7" s="9"/>
      <c r="D7" s="10" t="s">
        <v>239</v>
      </c>
      <c r="E7" s="38" t="s">
        <v>251</v>
      </c>
      <c r="F7" s="38" t="s">
        <v>251</v>
      </c>
    </row>
    <row r="8" spans="1:11" ht="30" customHeight="1" x14ac:dyDescent="0.3">
      <c r="A8" s="13"/>
      <c r="C8" s="9"/>
      <c r="D8" s="10" t="s">
        <v>240</v>
      </c>
      <c r="E8" s="38" t="s">
        <v>197</v>
      </c>
      <c r="F8" s="38" t="s">
        <v>251</v>
      </c>
    </row>
    <row r="9" spans="1:11" ht="30" customHeight="1" x14ac:dyDescent="0.3">
      <c r="A9" s="3"/>
      <c r="C9" s="71" t="s">
        <v>241</v>
      </c>
      <c r="D9" s="72"/>
      <c r="E9" s="72"/>
      <c r="F9" s="73"/>
      <c r="H9" s="67" t="s">
        <v>234</v>
      </c>
      <c r="I9" s="67"/>
      <c r="J9" s="67"/>
      <c r="K9" s="67"/>
    </row>
    <row r="10" spans="1:11" ht="30" customHeight="1" x14ac:dyDescent="0.3">
      <c r="A10" s="13"/>
      <c r="C10" s="9" t="s">
        <v>242</v>
      </c>
      <c r="D10" s="10" t="s">
        <v>243</v>
      </c>
      <c r="E10" s="38">
        <v>0</v>
      </c>
      <c r="F10" s="38">
        <v>0</v>
      </c>
    </row>
    <row r="11" spans="1:11" ht="30" customHeight="1" x14ac:dyDescent="0.3">
      <c r="A11" s="3"/>
      <c r="C11" s="9" t="s">
        <v>244</v>
      </c>
      <c r="D11" s="10" t="s">
        <v>245</v>
      </c>
      <c r="E11" s="38">
        <v>0</v>
      </c>
      <c r="F11" s="38">
        <v>0</v>
      </c>
      <c r="H11" s="39"/>
    </row>
  </sheetData>
  <sheetProtection algorithmName="SHA-512" hashValue="IF1//+1nfo1PA6GGRyCkEL2zoeSBAlIAfgYI8YksgJy/w/bxgo83WnmJhnJ0ksWTClpI3Fa2qKTHTIlKBeHC7A==" saltValue="Ak4/1M21MwYQw+jqJa6eOw==" spinCount="100000" sheet="1" objects="1" scenarios="1"/>
  <mergeCells count="4">
    <mergeCell ref="C1:F2"/>
    <mergeCell ref="C9:F9"/>
    <mergeCell ref="H9:K9"/>
    <mergeCell ref="C3:D3"/>
  </mergeCells>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2F23D-44F6-45A5-BEB1-C6F6FE368387}">
  <sheetPr>
    <tabColor rgb="FFC00000"/>
  </sheetPr>
  <dimension ref="A1:K51"/>
  <sheetViews>
    <sheetView showGridLines="0" workbookViewId="0">
      <selection activeCell="C10" sqref="C10:F10"/>
    </sheetView>
  </sheetViews>
  <sheetFormatPr defaultColWidth="17" defaultRowHeight="30" customHeight="1" x14ac:dyDescent="0.3"/>
  <cols>
    <col min="1" max="1" width="24.77734375" style="1" customWidth="1"/>
    <col min="2" max="2" width="3" style="2" customWidth="1"/>
    <col min="3" max="3" width="11" style="1" bestFit="1" customWidth="1"/>
    <col min="4" max="4" width="53.5546875" style="1" bestFit="1" customWidth="1"/>
    <col min="5" max="6" width="11.5546875" style="1" bestFit="1" customWidth="1"/>
    <col min="7" max="7" width="3.33203125" style="1" customWidth="1"/>
    <col min="8" max="16384" width="17" style="1"/>
  </cols>
  <sheetData>
    <row r="1" spans="1:11" ht="43.8" customHeight="1" x14ac:dyDescent="0.3">
      <c r="A1" s="12"/>
      <c r="C1" s="65" t="s">
        <v>202</v>
      </c>
      <c r="D1" s="65"/>
      <c r="E1" s="65"/>
      <c r="F1" s="65"/>
    </row>
    <row r="2" spans="1:11" ht="19.95" customHeight="1" x14ac:dyDescent="0.3">
      <c r="A2" s="2"/>
      <c r="C2" s="66"/>
      <c r="D2" s="66"/>
      <c r="E2" s="66"/>
      <c r="F2" s="66"/>
    </row>
    <row r="3" spans="1:11" ht="30" customHeight="1" x14ac:dyDescent="0.3">
      <c r="A3" s="13"/>
      <c r="C3" s="68" t="s">
        <v>249</v>
      </c>
      <c r="D3" s="69"/>
      <c r="E3" s="15">
        <v>2024</v>
      </c>
      <c r="F3" s="15">
        <v>2025</v>
      </c>
    </row>
    <row r="4" spans="1:11" ht="30" customHeight="1" x14ac:dyDescent="0.3">
      <c r="A4" s="13"/>
      <c r="C4" s="9" t="s">
        <v>41</v>
      </c>
      <c r="D4" s="9" t="s">
        <v>42</v>
      </c>
      <c r="E4" s="5">
        <f>1378+285+125+147</f>
        <v>1935</v>
      </c>
      <c r="F4" s="5">
        <f>1237+478+132+20</f>
        <v>1867</v>
      </c>
    </row>
    <row r="5" spans="1:11" ht="30" customHeight="1" x14ac:dyDescent="0.3">
      <c r="A5" s="3"/>
      <c r="C5" s="17" t="s">
        <v>43</v>
      </c>
      <c r="D5" s="18" t="s">
        <v>44</v>
      </c>
      <c r="E5" s="5">
        <v>1443</v>
      </c>
      <c r="F5" s="53">
        <f>F11+F12</f>
        <v>1024</v>
      </c>
    </row>
    <row r="6" spans="1:11" ht="30" customHeight="1" x14ac:dyDescent="0.3">
      <c r="A6" s="3"/>
      <c r="C6" s="74" t="s">
        <v>45</v>
      </c>
      <c r="D6" s="74"/>
      <c r="E6" s="74"/>
      <c r="F6" s="74"/>
      <c r="H6" s="75" t="s">
        <v>234</v>
      </c>
      <c r="I6" s="75"/>
      <c r="J6" s="75"/>
      <c r="K6" s="75"/>
    </row>
    <row r="7" spans="1:11" ht="30" customHeight="1" x14ac:dyDescent="0.3">
      <c r="A7" s="3"/>
      <c r="C7" s="76" t="s">
        <v>217</v>
      </c>
      <c r="D7" s="76"/>
      <c r="E7" s="76"/>
      <c r="F7" s="76"/>
    </row>
    <row r="8" spans="1:11" ht="30" customHeight="1" x14ac:dyDescent="0.3">
      <c r="A8" s="13"/>
      <c r="C8" s="19" t="s">
        <v>46</v>
      </c>
      <c r="D8" s="19" t="s">
        <v>47</v>
      </c>
      <c r="E8" s="5">
        <v>1358</v>
      </c>
      <c r="F8" s="5">
        <v>1265</v>
      </c>
    </row>
    <row r="9" spans="1:11" ht="30" customHeight="1" x14ac:dyDescent="0.3">
      <c r="A9" s="3"/>
      <c r="C9" s="19" t="s">
        <v>46</v>
      </c>
      <c r="D9" s="19" t="s">
        <v>48</v>
      </c>
      <c r="E9" s="5">
        <v>577</v>
      </c>
      <c r="F9" s="5">
        <v>602</v>
      </c>
    </row>
    <row r="10" spans="1:11" ht="30" customHeight="1" x14ac:dyDescent="0.3">
      <c r="A10" s="13"/>
      <c r="C10" s="76" t="s">
        <v>43</v>
      </c>
      <c r="D10" s="76"/>
      <c r="E10" s="76"/>
      <c r="F10" s="76"/>
    </row>
    <row r="11" spans="1:11" ht="30" customHeight="1" x14ac:dyDescent="0.3">
      <c r="A11" s="3"/>
      <c r="C11" s="19" t="s">
        <v>43</v>
      </c>
      <c r="D11" s="19" t="s">
        <v>47</v>
      </c>
      <c r="E11" s="5">
        <v>1005</v>
      </c>
      <c r="F11" s="53">
        <v>865</v>
      </c>
    </row>
    <row r="12" spans="1:11" ht="30" customHeight="1" x14ac:dyDescent="0.3">
      <c r="C12" s="19" t="s">
        <v>43</v>
      </c>
      <c r="D12" s="19" t="s">
        <v>48</v>
      </c>
      <c r="E12" s="5">
        <v>438</v>
      </c>
      <c r="F12" s="53">
        <v>159</v>
      </c>
    </row>
    <row r="13" spans="1:11" ht="30" customHeight="1" x14ac:dyDescent="0.3">
      <c r="C13" s="74" t="s">
        <v>49</v>
      </c>
      <c r="D13" s="74"/>
      <c r="E13" s="74"/>
      <c r="F13" s="74"/>
    </row>
    <row r="14" spans="1:11" ht="30" customHeight="1" x14ac:dyDescent="0.3">
      <c r="C14" s="19" t="s">
        <v>41</v>
      </c>
      <c r="D14" s="19" t="s">
        <v>50</v>
      </c>
      <c r="E14" s="5">
        <v>1935</v>
      </c>
      <c r="F14" s="5">
        <v>1867</v>
      </c>
    </row>
    <row r="15" spans="1:11" ht="30" customHeight="1" x14ac:dyDescent="0.3">
      <c r="C15" s="19" t="s">
        <v>41</v>
      </c>
      <c r="D15" s="19" t="s">
        <v>51</v>
      </c>
      <c r="E15" s="5">
        <v>0</v>
      </c>
      <c r="F15" s="5">
        <v>0</v>
      </c>
    </row>
    <row r="16" spans="1:11" ht="30" customHeight="1" x14ac:dyDescent="0.3">
      <c r="C16" s="19" t="s">
        <v>41</v>
      </c>
      <c r="D16" s="19" t="s">
        <v>52</v>
      </c>
      <c r="E16" s="5">
        <v>0</v>
      </c>
      <c r="F16" s="5">
        <v>0</v>
      </c>
    </row>
    <row r="17" spans="3:6" ht="30" customHeight="1" x14ac:dyDescent="0.3">
      <c r="C17" s="74" t="s">
        <v>53</v>
      </c>
      <c r="D17" s="74"/>
      <c r="E17" s="74"/>
      <c r="F17" s="74"/>
    </row>
    <row r="18" spans="3:6" ht="30" customHeight="1" x14ac:dyDescent="0.3">
      <c r="C18" s="19" t="s">
        <v>41</v>
      </c>
      <c r="D18" s="20" t="s">
        <v>54</v>
      </c>
      <c r="E18" s="5">
        <v>10</v>
      </c>
      <c r="F18" s="53">
        <v>11</v>
      </c>
    </row>
    <row r="19" spans="3:6" ht="30" customHeight="1" x14ac:dyDescent="0.3">
      <c r="C19" s="19" t="s">
        <v>41</v>
      </c>
      <c r="D19" s="21" t="s">
        <v>55</v>
      </c>
      <c r="E19" s="5">
        <v>60</v>
      </c>
      <c r="F19" s="5">
        <v>61</v>
      </c>
    </row>
    <row r="20" spans="3:6" ht="30" customHeight="1" x14ac:dyDescent="0.3">
      <c r="C20" s="19" t="s">
        <v>41</v>
      </c>
      <c r="D20" s="21" t="s">
        <v>56</v>
      </c>
      <c r="E20" s="5">
        <v>7</v>
      </c>
      <c r="F20" s="5">
        <v>8</v>
      </c>
    </row>
    <row r="21" spans="3:6" ht="30" customHeight="1" x14ac:dyDescent="0.3">
      <c r="C21" s="19" t="s">
        <v>41</v>
      </c>
      <c r="D21" s="21" t="s">
        <v>57</v>
      </c>
      <c r="E21" s="5">
        <v>11</v>
      </c>
      <c r="F21" s="5">
        <v>19</v>
      </c>
    </row>
    <row r="22" spans="3:6" ht="30" customHeight="1" x14ac:dyDescent="0.3">
      <c r="C22" s="19" t="s">
        <v>41</v>
      </c>
      <c r="D22" s="22" t="s">
        <v>58</v>
      </c>
      <c r="E22" s="5">
        <v>150</v>
      </c>
      <c r="F22" s="5">
        <v>131</v>
      </c>
    </row>
    <row r="23" spans="3:6" ht="30" customHeight="1" x14ac:dyDescent="0.3">
      <c r="C23" s="19" t="s">
        <v>41</v>
      </c>
      <c r="D23" s="22" t="s">
        <v>59</v>
      </c>
      <c r="E23" s="5">
        <v>1649</v>
      </c>
      <c r="F23" s="5">
        <v>1650</v>
      </c>
    </row>
    <row r="24" spans="3:6" ht="30" customHeight="1" x14ac:dyDescent="0.3">
      <c r="C24" s="19" t="s">
        <v>41</v>
      </c>
      <c r="D24" s="22" t="s">
        <v>60</v>
      </c>
      <c r="E24" s="5" t="s">
        <v>197</v>
      </c>
      <c r="F24" s="5" t="s">
        <v>197</v>
      </c>
    </row>
    <row r="25" spans="3:6" ht="30" customHeight="1" x14ac:dyDescent="0.3">
      <c r="C25" s="19" t="s">
        <v>41</v>
      </c>
      <c r="D25" s="22" t="s">
        <v>61</v>
      </c>
      <c r="E25" s="5" t="s">
        <v>197</v>
      </c>
      <c r="F25" s="5" t="s">
        <v>197</v>
      </c>
    </row>
    <row r="26" spans="3:6" ht="30" customHeight="1" x14ac:dyDescent="0.3">
      <c r="C26" s="19" t="s">
        <v>41</v>
      </c>
      <c r="D26" s="22" t="s">
        <v>62</v>
      </c>
      <c r="E26" s="5">
        <v>48</v>
      </c>
      <c r="F26" s="5">
        <v>29</v>
      </c>
    </row>
    <row r="27" spans="3:6" ht="30" customHeight="1" x14ac:dyDescent="0.3">
      <c r="C27" s="74" t="s">
        <v>63</v>
      </c>
      <c r="D27" s="74"/>
      <c r="E27" s="74"/>
      <c r="F27" s="74"/>
    </row>
    <row r="28" spans="3:6" ht="30" customHeight="1" x14ac:dyDescent="0.3">
      <c r="C28" s="19" t="s">
        <v>46</v>
      </c>
      <c r="D28" s="23" t="s">
        <v>64</v>
      </c>
      <c r="E28" s="5">
        <v>562</v>
      </c>
      <c r="F28" s="54">
        <v>730</v>
      </c>
    </row>
    <row r="29" spans="3:6" ht="30" customHeight="1" x14ac:dyDescent="0.3">
      <c r="C29" s="19" t="s">
        <v>46</v>
      </c>
      <c r="D29" s="23" t="s">
        <v>65</v>
      </c>
      <c r="E29" s="5">
        <v>608</v>
      </c>
      <c r="F29" s="54">
        <v>883</v>
      </c>
    </row>
    <row r="30" spans="3:6" ht="30" customHeight="1" x14ac:dyDescent="0.3">
      <c r="C30" s="19" t="s">
        <v>46</v>
      </c>
      <c r="D30" s="23" t="s">
        <v>66</v>
      </c>
      <c r="E30" s="5">
        <v>765</v>
      </c>
      <c r="F30" s="54">
        <v>254</v>
      </c>
    </row>
    <row r="31" spans="3:6" ht="30" customHeight="1" x14ac:dyDescent="0.3">
      <c r="C31" s="74" t="s">
        <v>67</v>
      </c>
      <c r="D31" s="74"/>
      <c r="E31" s="74"/>
      <c r="F31" s="74"/>
    </row>
    <row r="32" spans="3:6" ht="30" customHeight="1" x14ac:dyDescent="0.3">
      <c r="C32" s="24" t="s">
        <v>68</v>
      </c>
      <c r="D32" s="25" t="s">
        <v>69</v>
      </c>
      <c r="E32" s="5">
        <v>1935</v>
      </c>
      <c r="F32" s="5">
        <v>1935</v>
      </c>
    </row>
    <row r="33" spans="3:6" ht="30" customHeight="1" x14ac:dyDescent="0.3">
      <c r="C33" s="74" t="s">
        <v>70</v>
      </c>
      <c r="D33" s="74"/>
      <c r="E33" s="74"/>
      <c r="F33" s="74"/>
    </row>
    <row r="34" spans="3:6" ht="30" customHeight="1" x14ac:dyDescent="0.3">
      <c r="C34" s="17" t="s">
        <v>71</v>
      </c>
      <c r="D34" s="18" t="s">
        <v>72</v>
      </c>
      <c r="E34" s="55">
        <f>E35+E36</f>
        <v>890</v>
      </c>
      <c r="F34" s="55">
        <f>F35+F36</f>
        <v>826</v>
      </c>
    </row>
    <row r="35" spans="3:6" ht="30" customHeight="1" x14ac:dyDescent="0.3">
      <c r="C35" s="19" t="s">
        <v>71</v>
      </c>
      <c r="D35" s="17" t="s">
        <v>207</v>
      </c>
      <c r="E35" s="5">
        <v>591</v>
      </c>
      <c r="F35" s="54">
        <v>558</v>
      </c>
    </row>
    <row r="36" spans="3:6" ht="30" customHeight="1" x14ac:dyDescent="0.3">
      <c r="C36" s="19" t="s">
        <v>71</v>
      </c>
      <c r="D36" s="17" t="s">
        <v>208</v>
      </c>
      <c r="E36" s="5">
        <v>299</v>
      </c>
      <c r="F36" s="54">
        <v>268</v>
      </c>
    </row>
    <row r="37" spans="3:6" ht="30" customHeight="1" x14ac:dyDescent="0.3">
      <c r="C37" s="19" t="s">
        <v>71</v>
      </c>
      <c r="D37" s="19" t="s">
        <v>209</v>
      </c>
      <c r="E37" s="5">
        <v>449</v>
      </c>
      <c r="F37" s="54">
        <v>392</v>
      </c>
    </row>
    <row r="38" spans="3:6" ht="30" customHeight="1" x14ac:dyDescent="0.3">
      <c r="C38" s="19" t="s">
        <v>71</v>
      </c>
      <c r="D38" s="19" t="s">
        <v>210</v>
      </c>
      <c r="E38" s="5">
        <v>373</v>
      </c>
      <c r="F38" s="54">
        <v>365</v>
      </c>
    </row>
    <row r="39" spans="3:6" ht="30" customHeight="1" x14ac:dyDescent="0.3">
      <c r="C39" s="19" t="s">
        <v>71</v>
      </c>
      <c r="D39" s="19" t="s">
        <v>211</v>
      </c>
      <c r="E39" s="5">
        <v>68</v>
      </c>
      <c r="F39" s="54">
        <v>69</v>
      </c>
    </row>
    <row r="40" spans="3:6" ht="30" customHeight="1" x14ac:dyDescent="0.3">
      <c r="C40" s="17" t="s">
        <v>71</v>
      </c>
      <c r="D40" s="18" t="s">
        <v>73</v>
      </c>
      <c r="E40" s="5">
        <f>E41+E42</f>
        <v>496</v>
      </c>
      <c r="F40" s="5">
        <f>F41+F42</f>
        <v>961</v>
      </c>
    </row>
    <row r="41" spans="3:6" ht="30" customHeight="1" x14ac:dyDescent="0.3">
      <c r="C41" s="19" t="s">
        <v>71</v>
      </c>
      <c r="D41" s="18" t="s">
        <v>212</v>
      </c>
      <c r="E41" s="5">
        <v>362</v>
      </c>
      <c r="F41" s="54">
        <v>686</v>
      </c>
    </row>
    <row r="42" spans="3:6" ht="30" customHeight="1" x14ac:dyDescent="0.3">
      <c r="C42" s="19" t="s">
        <v>71</v>
      </c>
      <c r="D42" s="18" t="s">
        <v>213</v>
      </c>
      <c r="E42" s="5">
        <v>134</v>
      </c>
      <c r="F42" s="54">
        <v>275</v>
      </c>
    </row>
    <row r="43" spans="3:6" ht="30" customHeight="1" x14ac:dyDescent="0.3">
      <c r="C43" s="19" t="s">
        <v>71</v>
      </c>
      <c r="D43" s="19" t="s">
        <v>214</v>
      </c>
      <c r="E43" s="5">
        <v>253</v>
      </c>
      <c r="F43" s="54">
        <v>449</v>
      </c>
    </row>
    <row r="44" spans="3:6" ht="30" customHeight="1" x14ac:dyDescent="0.3">
      <c r="C44" s="19" t="s">
        <v>71</v>
      </c>
      <c r="D44" s="23" t="s">
        <v>215</v>
      </c>
      <c r="E44" s="5">
        <v>225</v>
      </c>
      <c r="F44" s="54">
        <v>436</v>
      </c>
    </row>
    <row r="45" spans="3:6" ht="30" customHeight="1" x14ac:dyDescent="0.3">
      <c r="C45" s="19" t="s">
        <v>71</v>
      </c>
      <c r="D45" s="23" t="s">
        <v>216</v>
      </c>
      <c r="E45" s="5">
        <v>18</v>
      </c>
      <c r="F45" s="54">
        <v>76</v>
      </c>
    </row>
    <row r="46" spans="3:6" ht="30" customHeight="1" x14ac:dyDescent="0.3">
      <c r="C46" s="74" t="s">
        <v>74</v>
      </c>
      <c r="D46" s="74"/>
      <c r="E46" s="74"/>
      <c r="F46" s="74"/>
    </row>
    <row r="47" spans="3:6" ht="30" customHeight="1" x14ac:dyDescent="0.3">
      <c r="C47" s="19" t="s">
        <v>46</v>
      </c>
      <c r="D47" s="25" t="s">
        <v>47</v>
      </c>
      <c r="E47" s="5">
        <v>5</v>
      </c>
      <c r="F47" s="53">
        <v>5</v>
      </c>
    </row>
    <row r="48" spans="3:6" ht="30" customHeight="1" x14ac:dyDescent="0.3">
      <c r="C48" s="19" t="s">
        <v>46</v>
      </c>
      <c r="D48" s="25" t="s">
        <v>75</v>
      </c>
      <c r="E48" s="5">
        <v>5</v>
      </c>
      <c r="F48" s="53">
        <v>5</v>
      </c>
    </row>
    <row r="49" spans="3:6" ht="30" customHeight="1" x14ac:dyDescent="0.3">
      <c r="C49" s="19" t="s">
        <v>46</v>
      </c>
      <c r="D49" s="25" t="s">
        <v>64</v>
      </c>
      <c r="E49" s="5">
        <v>2</v>
      </c>
      <c r="F49" s="53">
        <v>2</v>
      </c>
    </row>
    <row r="50" spans="3:6" ht="30" customHeight="1" x14ac:dyDescent="0.3">
      <c r="C50" s="19" t="s">
        <v>46</v>
      </c>
      <c r="D50" s="25" t="s">
        <v>65</v>
      </c>
      <c r="E50" s="5">
        <v>4</v>
      </c>
      <c r="F50" s="53">
        <v>4</v>
      </c>
    </row>
    <row r="51" spans="3:6" ht="30" customHeight="1" x14ac:dyDescent="0.3">
      <c r="C51" s="19" t="s">
        <v>46</v>
      </c>
      <c r="D51" s="25" t="s">
        <v>66</v>
      </c>
      <c r="E51" s="5">
        <v>4</v>
      </c>
      <c r="F51" s="53">
        <v>4</v>
      </c>
    </row>
  </sheetData>
  <sheetProtection algorithmName="SHA-512" hashValue="ojdlFEYTi9To7y62vHslWknqDmyGKUoULNeYFNtrVZ9dooyjWVXaHYoSLA1VzL7cwr6Ke1wO48XU9lPlMVHRpQ==" saltValue="3BMtJr+evff9nRSKehO+wg==" spinCount="100000" sheet="1" objects="1" scenarios="1"/>
  <mergeCells count="12">
    <mergeCell ref="H6:K6"/>
    <mergeCell ref="C3:D3"/>
    <mergeCell ref="C6:F6"/>
    <mergeCell ref="C10:F10"/>
    <mergeCell ref="C1:F2"/>
    <mergeCell ref="C7:F7"/>
    <mergeCell ref="C13:F13"/>
    <mergeCell ref="C46:F46"/>
    <mergeCell ref="C31:F31"/>
    <mergeCell ref="C33:F33"/>
    <mergeCell ref="C27:F27"/>
    <mergeCell ref="C17:F17"/>
  </mergeCell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16EA-3D55-425A-B35A-0E1BF73E5D74}">
  <sheetPr>
    <tabColor rgb="FFC00000"/>
  </sheetPr>
  <dimension ref="A1:H15"/>
  <sheetViews>
    <sheetView showGridLines="0" zoomScaleNormal="100" workbookViewId="0">
      <selection activeCell="J9" sqref="J9"/>
    </sheetView>
  </sheetViews>
  <sheetFormatPr defaultColWidth="17" defaultRowHeight="14.4" x14ac:dyDescent="0.3"/>
  <cols>
    <col min="1" max="1" width="24.77734375" style="1" customWidth="1"/>
    <col min="2" max="2" width="3" style="2" customWidth="1"/>
    <col min="3" max="3" width="24.6640625" style="1" bestFit="1" customWidth="1"/>
    <col min="4" max="4" width="52.88671875" style="1" customWidth="1"/>
    <col min="5" max="6" width="13" style="1" bestFit="1" customWidth="1"/>
    <col min="7" max="7" width="3.33203125" style="1" customWidth="1"/>
    <col min="8" max="16384" width="17" style="1"/>
  </cols>
  <sheetData>
    <row r="1" spans="1:8" ht="43.8" customHeight="1" x14ac:dyDescent="0.3">
      <c r="A1" s="12"/>
      <c r="C1" s="65" t="s">
        <v>247</v>
      </c>
      <c r="D1" s="65"/>
      <c r="E1" s="65"/>
      <c r="F1" s="43"/>
    </row>
    <row r="2" spans="1:8" ht="30" customHeight="1" x14ac:dyDescent="0.3">
      <c r="A2" s="2"/>
      <c r="C2" s="77" t="s">
        <v>249</v>
      </c>
      <c r="D2" s="77"/>
      <c r="E2" s="14">
        <v>2024</v>
      </c>
      <c r="F2" s="14">
        <v>2025</v>
      </c>
    </row>
    <row r="3" spans="1:8" ht="30" customHeight="1" x14ac:dyDescent="0.3">
      <c r="A3" s="13"/>
      <c r="C3" s="9" t="s">
        <v>200</v>
      </c>
      <c r="D3" s="9" t="s">
        <v>5</v>
      </c>
      <c r="E3" s="5">
        <v>0</v>
      </c>
      <c r="F3" s="5">
        <v>0</v>
      </c>
    </row>
    <row r="4" spans="1:8" ht="30" customHeight="1" x14ac:dyDescent="0.3">
      <c r="A4" s="13"/>
      <c r="C4" s="10" t="s">
        <v>6</v>
      </c>
      <c r="D4" s="9" t="s">
        <v>7</v>
      </c>
      <c r="E4" s="5">
        <v>0</v>
      </c>
      <c r="F4" s="5">
        <v>0</v>
      </c>
    </row>
    <row r="5" spans="1:8" ht="30" customHeight="1" x14ac:dyDescent="0.3">
      <c r="A5" s="3"/>
      <c r="C5" s="10" t="s">
        <v>6</v>
      </c>
      <c r="D5" s="9" t="s">
        <v>8</v>
      </c>
      <c r="E5" s="5">
        <v>0</v>
      </c>
      <c r="F5" s="5">
        <v>0</v>
      </c>
    </row>
    <row r="6" spans="1:8" ht="30" customHeight="1" x14ac:dyDescent="0.3">
      <c r="A6" s="3"/>
      <c r="C6" s="10" t="s">
        <v>6</v>
      </c>
      <c r="D6" s="9" t="s">
        <v>9</v>
      </c>
      <c r="E6" s="5">
        <v>0</v>
      </c>
      <c r="F6" s="5">
        <v>0</v>
      </c>
    </row>
    <row r="7" spans="1:8" ht="30" customHeight="1" x14ac:dyDescent="0.3">
      <c r="A7" s="3"/>
      <c r="C7" s="10" t="s">
        <v>6</v>
      </c>
      <c r="D7" s="9" t="s">
        <v>10</v>
      </c>
      <c r="E7" s="5">
        <v>37</v>
      </c>
      <c r="F7" s="5">
        <v>37</v>
      </c>
    </row>
    <row r="8" spans="1:8" ht="30" customHeight="1" x14ac:dyDescent="0.3">
      <c r="A8" s="13"/>
      <c r="C8" s="10" t="s">
        <v>6</v>
      </c>
      <c r="D8" s="9" t="s">
        <v>11</v>
      </c>
      <c r="E8" s="6">
        <v>1</v>
      </c>
      <c r="F8" s="6">
        <v>1</v>
      </c>
      <c r="H8" s="39" t="s">
        <v>234</v>
      </c>
    </row>
    <row r="9" spans="1:8" ht="62.4" x14ac:dyDescent="0.3">
      <c r="A9" s="3"/>
      <c r="C9" s="10" t="s">
        <v>12</v>
      </c>
      <c r="D9" s="9" t="s">
        <v>3</v>
      </c>
      <c r="E9" s="7">
        <v>3.97</v>
      </c>
      <c r="F9" s="7">
        <v>3.13</v>
      </c>
    </row>
    <row r="10" spans="1:8" ht="46.8" x14ac:dyDescent="0.3">
      <c r="A10" s="13"/>
      <c r="C10" s="10" t="s">
        <v>12</v>
      </c>
      <c r="D10" s="9" t="s">
        <v>4</v>
      </c>
      <c r="E10" s="5">
        <v>23.5</v>
      </c>
      <c r="F10" s="5">
        <v>68.209999999999994</v>
      </c>
    </row>
    <row r="11" spans="1:8" ht="31.2" x14ac:dyDescent="0.3">
      <c r="A11" s="3"/>
      <c r="C11" s="10" t="s">
        <v>12</v>
      </c>
      <c r="D11" s="9" t="s">
        <v>0</v>
      </c>
      <c r="E11" s="5">
        <v>4998</v>
      </c>
      <c r="F11" s="45">
        <v>5780</v>
      </c>
    </row>
    <row r="12" spans="1:8" ht="31.2" x14ac:dyDescent="0.3">
      <c r="C12" s="10" t="s">
        <v>12</v>
      </c>
      <c r="D12" s="9" t="s">
        <v>1</v>
      </c>
      <c r="E12" s="5">
        <v>159</v>
      </c>
      <c r="F12" s="45">
        <v>123</v>
      </c>
    </row>
    <row r="13" spans="1:8" ht="31.2" x14ac:dyDescent="0.3">
      <c r="C13" s="10" t="s">
        <v>12</v>
      </c>
      <c r="D13" s="9" t="s">
        <v>2</v>
      </c>
      <c r="E13" s="5">
        <v>151</v>
      </c>
      <c r="F13" s="45">
        <v>77</v>
      </c>
    </row>
    <row r="14" spans="1:8" ht="30" customHeight="1" x14ac:dyDescent="0.3">
      <c r="C14" s="10" t="s">
        <v>12</v>
      </c>
      <c r="D14" s="9" t="s">
        <v>13</v>
      </c>
      <c r="E14" s="42">
        <v>1</v>
      </c>
      <c r="F14" s="42">
        <v>1</v>
      </c>
    </row>
    <row r="15" spans="1:8" ht="30" customHeight="1" x14ac:dyDescent="0.3">
      <c r="C15" s="11"/>
      <c r="D15" s="16"/>
      <c r="E15" s="8"/>
      <c r="F15" s="8"/>
    </row>
  </sheetData>
  <sheetProtection algorithmName="SHA-512" hashValue="/2CnwnKq5Ew1/5Kz42hQhcuhFN1sIO90iXxil9oIAZLvXBSeGuQzCy+u88y1nd7BX7uGZ7CjSICISZu6YM7yVA==" saltValue="r3MnVzGiq1HD3oPZuEZlKg==" spinCount="100000" sheet="1" objects="1" scenarios="1"/>
  <mergeCells count="2">
    <mergeCell ref="C1:E1"/>
    <mergeCell ref="C2:D2"/>
  </mergeCells>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6324A-3B6E-471B-B4C5-1A88635614CF}">
  <sheetPr>
    <tabColor rgb="FFC00000"/>
  </sheetPr>
  <dimension ref="A1:H40"/>
  <sheetViews>
    <sheetView showGridLines="0" workbookViewId="0"/>
  </sheetViews>
  <sheetFormatPr defaultColWidth="17" defaultRowHeight="30" customHeight="1" x14ac:dyDescent="0.3"/>
  <cols>
    <col min="1" max="1" width="24.77734375" style="1" customWidth="1"/>
    <col min="2" max="2" width="3" style="2" customWidth="1"/>
    <col min="3" max="3" width="22.44140625" style="1" bestFit="1" customWidth="1"/>
    <col min="4" max="4" width="52" style="1" bestFit="1" customWidth="1"/>
    <col min="5" max="6" width="11.5546875" style="1" bestFit="1" customWidth="1"/>
    <col min="7" max="7" width="3.33203125" style="1" customWidth="1"/>
    <col min="8" max="16384" width="17" style="1"/>
  </cols>
  <sheetData>
    <row r="1" spans="1:8" ht="43.8" customHeight="1" x14ac:dyDescent="0.3">
      <c r="A1" s="12"/>
      <c r="C1" s="65" t="s">
        <v>203</v>
      </c>
      <c r="D1" s="65"/>
      <c r="E1" s="65"/>
      <c r="F1" s="65"/>
    </row>
    <row r="2" spans="1:8" ht="19.95" customHeight="1" x14ac:dyDescent="0.3">
      <c r="A2" s="2"/>
      <c r="C2" s="66"/>
      <c r="D2" s="66"/>
      <c r="E2" s="66"/>
      <c r="F2" s="66"/>
    </row>
    <row r="3" spans="1:8" ht="30" customHeight="1" x14ac:dyDescent="0.3">
      <c r="A3" s="13"/>
      <c r="C3" s="68" t="s">
        <v>249</v>
      </c>
      <c r="D3" s="69"/>
      <c r="E3" s="15">
        <v>2024</v>
      </c>
      <c r="F3" s="15">
        <v>2025</v>
      </c>
    </row>
    <row r="4" spans="1:8" ht="30" customHeight="1" x14ac:dyDescent="0.3">
      <c r="A4" s="13"/>
      <c r="C4" s="70" t="s">
        <v>77</v>
      </c>
      <c r="D4" s="70"/>
      <c r="E4" s="70"/>
      <c r="F4" s="70"/>
    </row>
    <row r="5" spans="1:8" ht="30" customHeight="1" x14ac:dyDescent="0.3">
      <c r="A5" s="3"/>
      <c r="C5" s="19" t="s">
        <v>78</v>
      </c>
      <c r="D5" s="20" t="s">
        <v>79</v>
      </c>
      <c r="E5" s="5">
        <v>0</v>
      </c>
      <c r="F5" s="5">
        <v>0</v>
      </c>
      <c r="H5" s="39" t="s">
        <v>234</v>
      </c>
    </row>
    <row r="6" spans="1:8" ht="30" customHeight="1" x14ac:dyDescent="0.3">
      <c r="A6" s="3"/>
      <c r="C6" s="70" t="s">
        <v>88</v>
      </c>
      <c r="D6" s="70"/>
      <c r="E6" s="70"/>
      <c r="F6" s="70"/>
    </row>
    <row r="7" spans="1:8" ht="30" customHeight="1" x14ac:dyDescent="0.3">
      <c r="A7" s="3"/>
      <c r="C7" s="78" t="s">
        <v>80</v>
      </c>
      <c r="D7" s="78"/>
      <c r="E7" s="78"/>
      <c r="F7" s="78"/>
    </row>
    <row r="8" spans="1:8" ht="30" customHeight="1" x14ac:dyDescent="0.3">
      <c r="A8" s="13"/>
      <c r="C8" s="10" t="s">
        <v>81</v>
      </c>
      <c r="D8" s="10" t="s">
        <v>82</v>
      </c>
      <c r="E8" s="7">
        <f>5/1935*100</f>
        <v>0.2583979328165375</v>
      </c>
      <c r="F8" s="7">
        <f>5/1867*100</f>
        <v>0.26780931976432781</v>
      </c>
    </row>
    <row r="9" spans="1:8" ht="30" customHeight="1" x14ac:dyDescent="0.3">
      <c r="A9" s="3"/>
      <c r="C9" s="10" t="s">
        <v>81</v>
      </c>
      <c r="D9" s="10" t="s">
        <v>83</v>
      </c>
      <c r="E9" s="7" t="s">
        <v>197</v>
      </c>
      <c r="F9" s="7" t="s">
        <v>197</v>
      </c>
    </row>
    <row r="10" spans="1:8" ht="30" customHeight="1" x14ac:dyDescent="0.3">
      <c r="A10" s="13"/>
      <c r="C10" s="10" t="s">
        <v>81</v>
      </c>
      <c r="D10" s="10" t="s">
        <v>84</v>
      </c>
      <c r="E10" s="7">
        <f>2/1935*100</f>
        <v>0.10335917312661498</v>
      </c>
      <c r="F10" s="7" t="s">
        <v>197</v>
      </c>
    </row>
    <row r="11" spans="1:8" ht="30" customHeight="1" x14ac:dyDescent="0.3">
      <c r="A11" s="3"/>
      <c r="C11" s="10" t="s">
        <v>81</v>
      </c>
      <c r="D11" s="10" t="s">
        <v>85</v>
      </c>
      <c r="E11" s="7">
        <f>6/1935*100</f>
        <v>0.31007751937984496</v>
      </c>
      <c r="F11" s="7">
        <f>8/1867*100</f>
        <v>0.42849491162292447</v>
      </c>
    </row>
    <row r="12" spans="1:8" ht="30" customHeight="1" x14ac:dyDescent="0.3">
      <c r="C12" s="10" t="s">
        <v>81</v>
      </c>
      <c r="D12" s="10" t="s">
        <v>86</v>
      </c>
      <c r="E12" s="7" t="s">
        <v>197</v>
      </c>
      <c r="F12" s="7">
        <f>35/1867*100</f>
        <v>1.8746652383502946</v>
      </c>
    </row>
    <row r="13" spans="1:8" ht="30" customHeight="1" x14ac:dyDescent="0.3">
      <c r="C13" s="10" t="s">
        <v>81</v>
      </c>
      <c r="D13" s="10" t="s">
        <v>87</v>
      </c>
      <c r="E13" s="7" t="s">
        <v>197</v>
      </c>
      <c r="F13" s="7" t="s">
        <v>197</v>
      </c>
    </row>
    <row r="14" spans="1:8" ht="30" customHeight="1" x14ac:dyDescent="0.3">
      <c r="C14" s="10" t="s">
        <v>81</v>
      </c>
      <c r="D14" s="10" t="s">
        <v>89</v>
      </c>
      <c r="E14" s="7" t="s">
        <v>197</v>
      </c>
      <c r="F14" s="7" t="s">
        <v>197</v>
      </c>
    </row>
    <row r="15" spans="1:8" ht="30" customHeight="1" x14ac:dyDescent="0.3">
      <c r="C15" s="10" t="s">
        <v>81</v>
      </c>
      <c r="D15" s="10" t="s">
        <v>90</v>
      </c>
      <c r="E15" s="7" t="s">
        <v>197</v>
      </c>
      <c r="F15" s="7" t="s">
        <v>197</v>
      </c>
    </row>
    <row r="16" spans="1:8" ht="30" customHeight="1" x14ac:dyDescent="0.3">
      <c r="C16" s="78" t="s">
        <v>75</v>
      </c>
      <c r="D16" s="78"/>
      <c r="E16" s="78"/>
      <c r="F16" s="78"/>
    </row>
    <row r="17" spans="3:6" ht="30" customHeight="1" x14ac:dyDescent="0.3">
      <c r="C17" s="10" t="s">
        <v>81</v>
      </c>
      <c r="D17" s="10" t="s">
        <v>91</v>
      </c>
      <c r="E17" s="7">
        <f>5/1935*100</f>
        <v>0.2583979328165375</v>
      </c>
      <c r="F17" s="7">
        <f>5/1867*100</f>
        <v>0.26780931976432781</v>
      </c>
    </row>
    <row r="18" spans="3:6" ht="30" customHeight="1" x14ac:dyDescent="0.3">
      <c r="C18" s="10" t="s">
        <v>81</v>
      </c>
      <c r="D18" s="10" t="s">
        <v>92</v>
      </c>
      <c r="E18" s="7">
        <v>0.5</v>
      </c>
      <c r="F18" s="7">
        <f>5/1867*100</f>
        <v>0.26780931976432781</v>
      </c>
    </row>
    <row r="19" spans="3:6" ht="30" customHeight="1" x14ac:dyDescent="0.3">
      <c r="C19" s="10" t="s">
        <v>81</v>
      </c>
      <c r="D19" s="10" t="s">
        <v>93</v>
      </c>
      <c r="E19" s="7">
        <f>3/1935*100</f>
        <v>0.15503875968992248</v>
      </c>
      <c r="F19" s="7" t="s">
        <v>197</v>
      </c>
    </row>
    <row r="20" spans="3:6" ht="30" customHeight="1" x14ac:dyDescent="0.3">
      <c r="C20" s="10" t="s">
        <v>81</v>
      </c>
      <c r="D20" s="10" t="s">
        <v>94</v>
      </c>
      <c r="E20" s="7">
        <f>3/1935*100</f>
        <v>0.15503875968992248</v>
      </c>
      <c r="F20" s="7">
        <f>6/1867*100</f>
        <v>0.32137118371719336</v>
      </c>
    </row>
    <row r="21" spans="3:6" ht="30" customHeight="1" x14ac:dyDescent="0.3">
      <c r="C21" s="10" t="s">
        <v>81</v>
      </c>
      <c r="D21" s="10" t="s">
        <v>95</v>
      </c>
      <c r="E21" s="7">
        <f>87/1935*100</f>
        <v>4.4961240310077519</v>
      </c>
      <c r="F21" s="7">
        <f>64/1867*100</f>
        <v>3.4279592929833957</v>
      </c>
    </row>
    <row r="22" spans="3:6" ht="30" customHeight="1" x14ac:dyDescent="0.3">
      <c r="C22" s="10" t="s">
        <v>81</v>
      </c>
      <c r="D22" s="10" t="s">
        <v>96</v>
      </c>
      <c r="E22" s="7">
        <f>509/1935*100</f>
        <v>26.304909560723516</v>
      </c>
      <c r="F22" s="7">
        <f>508/1867*100</f>
        <v>27.209426888055706</v>
      </c>
    </row>
    <row r="23" spans="3:6" ht="30" customHeight="1" x14ac:dyDescent="0.3">
      <c r="C23" s="10" t="s">
        <v>81</v>
      </c>
      <c r="D23" s="10" t="s">
        <v>97</v>
      </c>
      <c r="E23" s="7" t="s">
        <v>197</v>
      </c>
      <c r="F23" s="7" t="s">
        <v>197</v>
      </c>
    </row>
    <row r="24" spans="3:6" ht="30" customHeight="1" x14ac:dyDescent="0.3">
      <c r="C24" s="10" t="s">
        <v>81</v>
      </c>
      <c r="D24" s="10" t="s">
        <v>98</v>
      </c>
      <c r="E24" s="7" t="s">
        <v>197</v>
      </c>
      <c r="F24" s="7" t="s">
        <v>197</v>
      </c>
    </row>
    <row r="25" spans="3:6" ht="30" customHeight="1" x14ac:dyDescent="0.3">
      <c r="C25" s="10" t="s">
        <v>81</v>
      </c>
      <c r="D25" s="10" t="s">
        <v>99</v>
      </c>
      <c r="E25" s="7">
        <v>9.2999999999999992E-3</v>
      </c>
      <c r="F25" s="7">
        <f>19/1867*100</f>
        <v>1.0176754151044456</v>
      </c>
    </row>
    <row r="26" spans="3:6" ht="30" customHeight="1" x14ac:dyDescent="0.3">
      <c r="C26" s="78" t="s">
        <v>100</v>
      </c>
      <c r="D26" s="78"/>
      <c r="E26" s="78"/>
      <c r="F26" s="78"/>
    </row>
    <row r="27" spans="3:6" ht="30" customHeight="1" x14ac:dyDescent="0.3">
      <c r="C27" s="10" t="s">
        <v>81</v>
      </c>
      <c r="D27" s="10" t="s">
        <v>101</v>
      </c>
      <c r="E27" s="27">
        <f>4/1935*100</f>
        <v>0.20671834625322996</v>
      </c>
      <c r="F27" s="27">
        <f>3/1867*100</f>
        <v>0.16068559185859668</v>
      </c>
    </row>
    <row r="28" spans="3:6" ht="30" customHeight="1" x14ac:dyDescent="0.3">
      <c r="C28" s="10" t="s">
        <v>81</v>
      </c>
      <c r="D28" s="10" t="s">
        <v>102</v>
      </c>
      <c r="E28" s="27">
        <f>18/1935*100</f>
        <v>0.93023255813953487</v>
      </c>
      <c r="F28" s="27">
        <f>10/1867*100</f>
        <v>0.53561863952865563</v>
      </c>
    </row>
    <row r="29" spans="3:6" ht="30" customHeight="1" x14ac:dyDescent="0.3">
      <c r="C29" s="10" t="s">
        <v>81</v>
      </c>
      <c r="D29" s="10" t="s">
        <v>103</v>
      </c>
      <c r="E29" s="7">
        <f>1/1935*100</f>
        <v>5.1679586563307491E-2</v>
      </c>
      <c r="F29" s="27" t="s">
        <v>197</v>
      </c>
    </row>
    <row r="30" spans="3:6" ht="30" customHeight="1" x14ac:dyDescent="0.3">
      <c r="C30" s="10" t="s">
        <v>81</v>
      </c>
      <c r="D30" s="10" t="s">
        <v>104</v>
      </c>
      <c r="E30" s="7">
        <f>1/1935*100</f>
        <v>5.1679586563307491E-2</v>
      </c>
      <c r="F30" s="27">
        <f>2/1867*100</f>
        <v>0.10712372790573112</v>
      </c>
    </row>
    <row r="31" spans="3:6" ht="30" customHeight="1" x14ac:dyDescent="0.3">
      <c r="C31" s="10" t="s">
        <v>81</v>
      </c>
      <c r="D31" s="10" t="s">
        <v>105</v>
      </c>
      <c r="E31" s="7">
        <f>15/1935*100</f>
        <v>0.77519379844961245</v>
      </c>
      <c r="F31" s="27">
        <f>7/1867*100</f>
        <v>0.37493304767005892</v>
      </c>
    </row>
    <row r="32" spans="3:6" ht="30" customHeight="1" x14ac:dyDescent="0.3">
      <c r="C32" s="10" t="s">
        <v>81</v>
      </c>
      <c r="D32" s="10" t="s">
        <v>106</v>
      </c>
      <c r="E32" s="27">
        <f>186/1935*100</f>
        <v>9.6124031007751931</v>
      </c>
      <c r="F32" s="27">
        <f>236/1867*100</f>
        <v>12.640599892876272</v>
      </c>
    </row>
    <row r="33" spans="3:6" ht="30" customHeight="1" x14ac:dyDescent="0.3">
      <c r="C33" s="10" t="s">
        <v>81</v>
      </c>
      <c r="D33" s="10" t="s">
        <v>107</v>
      </c>
      <c r="E33" s="5" t="s">
        <v>197</v>
      </c>
      <c r="F33" s="5" t="s">
        <v>197</v>
      </c>
    </row>
    <row r="34" spans="3:6" ht="30" customHeight="1" x14ac:dyDescent="0.3">
      <c r="C34" s="10" t="s">
        <v>81</v>
      </c>
      <c r="D34" s="10" t="s">
        <v>198</v>
      </c>
      <c r="E34" s="5" t="s">
        <v>197</v>
      </c>
      <c r="F34" s="5" t="s">
        <v>197</v>
      </c>
    </row>
    <row r="35" spans="3:6" ht="30" customHeight="1" x14ac:dyDescent="0.3">
      <c r="C35" s="10" t="s">
        <v>81</v>
      </c>
      <c r="D35" s="10" t="s">
        <v>108</v>
      </c>
      <c r="E35" s="5" t="s">
        <v>197</v>
      </c>
      <c r="F35" s="5" t="s">
        <v>197</v>
      </c>
    </row>
    <row r="36" spans="3:6" ht="30" customHeight="1" x14ac:dyDescent="0.3">
      <c r="C36" s="78" t="s">
        <v>76</v>
      </c>
      <c r="D36" s="78"/>
      <c r="E36" s="78"/>
      <c r="F36" s="78"/>
    </row>
    <row r="37" spans="3:6" ht="30" customHeight="1" x14ac:dyDescent="0.3">
      <c r="C37" s="10" t="s">
        <v>109</v>
      </c>
      <c r="D37" s="9" t="s">
        <v>193</v>
      </c>
      <c r="E37" s="6">
        <v>1</v>
      </c>
      <c r="F37" s="6">
        <v>1</v>
      </c>
    </row>
    <row r="38" spans="3:6" ht="30" customHeight="1" x14ac:dyDescent="0.3">
      <c r="C38" s="10" t="s">
        <v>109</v>
      </c>
      <c r="D38" s="9" t="s">
        <v>194</v>
      </c>
      <c r="E38" s="6">
        <v>1</v>
      </c>
      <c r="F38" s="6">
        <v>1</v>
      </c>
    </row>
    <row r="39" spans="3:6" ht="30" customHeight="1" x14ac:dyDescent="0.3">
      <c r="C39" s="78" t="s">
        <v>110</v>
      </c>
      <c r="D39" s="78"/>
      <c r="E39" s="78"/>
      <c r="F39" s="78"/>
    </row>
    <row r="40" spans="3:6" ht="30" customHeight="1" x14ac:dyDescent="0.3">
      <c r="C40" s="10" t="s">
        <v>112</v>
      </c>
      <c r="D40" s="10" t="s">
        <v>111</v>
      </c>
      <c r="E40" s="26">
        <v>102644.93000000001</v>
      </c>
      <c r="F40" s="52">
        <v>128160</v>
      </c>
    </row>
  </sheetData>
  <sheetProtection algorithmName="SHA-512" hashValue="E4xeK7fWWfvRtidd/reWyc0xFKfvR8aGAkrcaW8mSHGLAk6GZPj3opHdrxX1Yq06CIq+728H0POe27NfxEf3fA==" saltValue="4LiPin6Xo168ZC5pRXv02Q==" spinCount="100000" sheet="1" objects="1" scenarios="1"/>
  <mergeCells count="9">
    <mergeCell ref="C39:F39"/>
    <mergeCell ref="C36:F36"/>
    <mergeCell ref="C26:F26"/>
    <mergeCell ref="C16:F16"/>
    <mergeCell ref="C1:F2"/>
    <mergeCell ref="C4:F4"/>
    <mergeCell ref="C7:F7"/>
    <mergeCell ref="C3:D3"/>
    <mergeCell ref="C6:F6"/>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13</vt:i4>
      </vt:variant>
    </vt:vector>
  </HeadingPairs>
  <TitlesOfParts>
    <vt:vector size="13" baseType="lpstr">
      <vt:lpstr>Capa</vt:lpstr>
      <vt:lpstr>BETTER BEEF®</vt:lpstr>
      <vt:lpstr>Sobre a Central</vt:lpstr>
      <vt:lpstr>Compromisso com a Sustentabilid</vt:lpstr>
      <vt:lpstr>MERCADO DE ATUAÇÃO</vt:lpstr>
      <vt:lpstr>BEM-ESTAR CONSUMIDOR</vt:lpstr>
      <vt:lpstr>NOSSA GENTE</vt:lpstr>
      <vt:lpstr>SAÚDE E SEGURANÇA OCUPACIONAL</vt:lpstr>
      <vt:lpstr>RESPOSNSABILIDADE SOCIAL</vt:lpstr>
      <vt:lpstr>ÉTICA &amp; INTEGRIDADE</vt:lpstr>
      <vt:lpstr>PECUÁRIA SUSTENTÁVEL</vt:lpstr>
      <vt:lpstr>BEM-ESTAR ANIMAL</vt:lpstr>
      <vt:lpstr>GESTÃO AMBIENTAL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Demetrios Dias De Oliveira</dc:creator>
  <cp:lastModifiedBy>Everton Gardezan</cp:lastModifiedBy>
  <dcterms:created xsi:type="dcterms:W3CDTF">2025-10-02T20:07:11Z</dcterms:created>
  <dcterms:modified xsi:type="dcterms:W3CDTF">2026-01-26T17:15:54Z</dcterms:modified>
</cp:coreProperties>
</file>